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4355" windowHeight="7680" firstSheet="3" activeTab="3"/>
  </bookViews>
  <sheets>
    <sheet name="NS 2022 đã TH xong" sheetId="5" state="hidden" r:id="rId1"/>
    <sheet name="Chi tiết thu 2022 chưa nhập" sheetId="12" state="hidden" r:id="rId2"/>
    <sheet name="CTMT chưa nhập " sheetId="13" state="hidden" r:id="rId3"/>
    <sheet name="1c 20223" sheetId="8" r:id="rId4"/>
    <sheet name="PT CP" sheetId="14" state="hidden" r:id="rId5"/>
    <sheet name="PT CP2" sheetId="15" state="hidden" r:id="rId6"/>
    <sheet name="Sheet1" sheetId="17" r:id="rId7"/>
  </sheets>
  <externalReferences>
    <externalReference r:id="rId8"/>
    <externalReference r:id="rId9"/>
    <externalReference r:id="rId10"/>
  </externalReferences>
  <definedNames>
    <definedName name="_1">#REF!</definedName>
    <definedName name="_1000A01">#N/A</definedName>
    <definedName name="_2" localSheetId="0">#REF!</definedName>
    <definedName name="_2">#REF!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tm10">#REF!</definedName>
    <definedName name="_CON1">#REF!</definedName>
    <definedName name="_CON2">#REF!</definedName>
    <definedName name="_cs805">#REF!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Fill" hidden="1">#REF!</definedName>
    <definedName name="_Key1" hidden="1">#REF!</definedName>
    <definedName name="_Key2" hidden="1">#REF!</definedName>
    <definedName name="_Km36">#REF!</definedName>
    <definedName name="_Knc36">#REF!</definedName>
    <definedName name="_Knc57">#REF!</definedName>
    <definedName name="_Kvl36">#REF!</definedName>
    <definedName name="_M36" localSheetId="0" hidden="1">{"'Sheet1'!$L$16"}</definedName>
    <definedName name="_M36" hidden="1">{"'Sheet1'!$L$16"}</definedName>
    <definedName name="_MAC12">#REF!</definedName>
    <definedName name="_MAC46">#REF!</definedName>
    <definedName name="_NC04">#REF!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 localSheetId="0">#REF!</definedName>
    <definedName name="_sc1">#REF!</definedName>
    <definedName name="_SC2">#REF!</definedName>
    <definedName name="_sc3">#REF!</definedName>
    <definedName name="_SN3">#REF!</definedName>
    <definedName name="_Sort" hidden="1">#REF!</definedName>
    <definedName name="_tct5">#REF!</definedName>
    <definedName name="_tg427">#REF!</definedName>
    <definedName name="_TH20">#REF!</definedName>
    <definedName name="_TK1">#REF!</definedName>
    <definedName name="_tk2">#REF!</definedName>
    <definedName name="_tk3">#REF!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UT2">#REF!</definedName>
    <definedName name="_VL100">#REF!</definedName>
    <definedName name="_VL250">#REF!</definedName>
    <definedName name="_xx3">#REF!</definedName>
    <definedName name="_xx4">#REF!</definedName>
    <definedName name="_xx5">#REF!</definedName>
    <definedName name="_xx6">#REF!</definedName>
    <definedName name="_xx7">#REF!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 localSheetId="0">#REF!</definedName>
    <definedName name="a1.1">#REF!</definedName>
    <definedName name="A120_">#REF!</definedName>
    <definedName name="a277Print_Titles">#REF!</definedName>
    <definedName name="A35_">#REF!</definedName>
    <definedName name="A50_">#REF!</definedName>
    <definedName name="A70_">#REF!</definedName>
    <definedName name="A95_">#REF!</definedName>
    <definedName name="AA">#REF!</definedName>
    <definedName name="AC120_">#REF!</definedName>
    <definedName name="AC35_">#REF!</definedName>
    <definedName name="AC50_">#REF!</definedName>
    <definedName name="AC70_">#REF!</definedName>
    <definedName name="AC95_">#REF!</definedName>
    <definedName name="All_Item">#REF!</definedName>
    <definedName name="ALPIN">#N/A</definedName>
    <definedName name="ALPJYOU">#N/A</definedName>
    <definedName name="ALPTOI">#N/A</definedName>
    <definedName name="B_Isc" localSheetId="0">#REF!</definedName>
    <definedName name="B_Isc">#REF!</definedName>
    <definedName name="bac2.7">#REF!</definedName>
    <definedName name="BacKan">#REF!</definedName>
    <definedName name="ban">#REF!</definedName>
    <definedName name="Bang_cly">#REF!</definedName>
    <definedName name="Bang_CVC">#REF!</definedName>
    <definedName name="bang_gia">#REF!</definedName>
    <definedName name="Bang_travl">#REF!</definedName>
    <definedName name="bangtinh">#REF!</definedName>
    <definedName name="BarData">#REF!</definedName>
    <definedName name="BB">#REF!</definedName>
    <definedName name="BJ2627138">#REF!</definedName>
    <definedName name="BOQ">#REF!</definedName>
    <definedName name="bp">#REF!</definedName>
    <definedName name="BT">#REF!</definedName>
    <definedName name="BT_125">#REF!</definedName>
    <definedName name="BT200_50">#REF!</definedName>
    <definedName name="BVCISUMMARY">#REF!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at">#REF!</definedName>
    <definedName name="Catalog">#REF!</definedName>
    <definedName name="Category_All">#REF!</definedName>
    <definedName name="CATIN">#N/A</definedName>
    <definedName name="CATJYOU">#N/A</definedName>
    <definedName name="CATREC">#N/A</definedName>
    <definedName name="CATSYU">#N/A</definedName>
    <definedName name="CB" localSheetId="0">#REF!</definedName>
    <definedName name="CB">#REF!</definedName>
    <definedName name="CCS">#REF!</definedName>
    <definedName name="CDD">#REF!</definedName>
    <definedName name="cfk">#REF!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K">#REF!</definedName>
    <definedName name="CLVC3">0.1</definedName>
    <definedName name="CLVCTB" localSheetId="0">#REF!</definedName>
    <definedName name="CLVCTB">#REF!</definedName>
    <definedName name="CLVL">#REF!</definedName>
    <definedName name="CNC">#REF!</definedName>
    <definedName name="CND">#REF!</definedName>
    <definedName name="CNG">#REF!</definedName>
    <definedName name="Co">#REF!</definedName>
    <definedName name="CODE">#REF!</definedName>
    <definedName name="Cöï_ly_vaän_chuyeãn">#REF!</definedName>
    <definedName name="CÖÏ_LY_VAÄN_CHUYEÅN">#REF!</definedName>
    <definedName name="COMMON">#REF!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ST_EQ">#REF!</definedName>
    <definedName name="coppha">#REF!</definedName>
    <definedName name="COT">#REF!</definedName>
    <definedName name="COVER">#REF!</definedName>
    <definedName name="CPC">#REF!</definedName>
    <definedName name="CPVC100">#REF!</definedName>
    <definedName name="CPVCDN">#REF!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_50">#REF!</definedName>
    <definedName name="CT_KSTK">#REF!</definedName>
    <definedName name="ctiep">#REF!</definedName>
    <definedName name="CU_LY">#REF!</definedName>
    <definedName name="culy">#REF!</definedName>
    <definedName name="cuoc_vc">#REF!</definedName>
    <definedName name="CURRENCY">#REF!</definedName>
    <definedName name="cx">#REF!</definedName>
    <definedName name="D_7101A_B">#REF!</definedName>
    <definedName name="da4x7">#REF!</definedName>
    <definedName name="DAT">#REF!</definedName>
    <definedName name="data">#REF!</definedName>
    <definedName name="Data11">#REF!</definedName>
    <definedName name="Data41">#REF!</definedName>
    <definedName name="_xlnm.Database">#REF!</definedName>
    <definedName name="daunoi">#REF!</definedName>
    <definedName name="DayAV120">#REF!</definedName>
    <definedName name="DayAV35">#REF!</definedName>
    <definedName name="DayAV50">#REF!</definedName>
    <definedName name="DayAV70">#REF!</definedName>
    <definedName name="DayAV95">#REF!</definedName>
    <definedName name="den_bu">#REF!</definedName>
    <definedName name="Det32x3">#REF!</definedName>
    <definedName name="Det35x3">#REF!</definedName>
    <definedName name="Det40x4">#REF!</definedName>
    <definedName name="Det50x5">#REF!</definedName>
    <definedName name="Det63x6">#REF!</definedName>
    <definedName name="Det75x6">#REF!</definedName>
    <definedName name="df">#REF!</definedName>
    <definedName name="dfd">#REF!</definedName>
    <definedName name="DGCTI592">#REF!</definedName>
    <definedName name="dgd">#REF!</definedName>
    <definedName name="dgvl">#REF!</definedName>
    <definedName name="dinh">#REF!</definedName>
    <definedName name="dinh2">#REF!</definedName>
    <definedName name="DN">#REF!</definedName>
    <definedName name="DÑt45x4">#REF!</definedName>
    <definedName name="Document_array" localSheetId="0">{"Book1"}</definedName>
    <definedName name="Document_array">{"Book1"}</definedName>
    <definedName name="ds1pnc">#REF!</definedName>
    <definedName name="ds1pvl">#REF!</definedName>
    <definedName name="ds3pnc">#REF!</definedName>
    <definedName name="ds3pvl">#REF!</definedName>
    <definedName name="dsct3pnc">#REF!</definedName>
    <definedName name="dsct3pvl">#REF!</definedName>
    <definedName name="dsf">#REF!</definedName>
    <definedName name="DSUMDATA">#REF!</definedName>
    <definedName name="DT">{"Book1"}</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F">#REF!</definedName>
    <definedName name="F_ChonMong">#N/A</definedName>
    <definedName name="fa">#REF!</definedName>
    <definedName name="fac">#REF!</definedName>
    <definedName name="FACTOR">#REF!</definedName>
    <definedName name="gia">#REF!</definedName>
    <definedName name="gia_tien">#REF!</definedName>
    <definedName name="gia_tien_BTN">#REF!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TXL">#REF!</definedName>
    <definedName name="h" localSheetId="0" hidden="1">{"'Sheet1'!$L$16"}</definedName>
    <definedName name="h" hidden="1">{"'Sheet1'!$L$16"}</definedName>
    <definedName name="H_30">#REF!</definedName>
    <definedName name="ha">#REF!</definedName>
    <definedName name="hangmuc">#REF!</definedName>
    <definedName name="HCM">#REF!</definedName>
    <definedName name="He_so">#REF!</definedName>
    <definedName name="Heä_soá_laép_xaø_H">1.7</definedName>
    <definedName name="heä_soá_sình_laày" localSheetId="0">#REF!</definedName>
    <definedName name="heä_soá_sình_laày">#REF!</definedName>
    <definedName name="HH">#REF!</definedName>
    <definedName name="hien">#REF!</definedName>
    <definedName name="HiÕu">#REF!</definedName>
    <definedName name="HOME_MANP">#REF!</definedName>
    <definedName name="HOMEOFFICE_COST">#REF!</definedName>
    <definedName name="HSCT3">0.1</definedName>
    <definedName name="hsdc1" localSheetId="0">#REF!</definedName>
    <definedName name="hsdc1">#REF!</definedName>
    <definedName name="HSDN">2.5</definedName>
    <definedName name="HSHH">#REF!</definedName>
    <definedName name="HSHHUT">#REF!</definedName>
    <definedName name="HSSL">#REF!</definedName>
    <definedName name="HSVC1">#REF!</definedName>
    <definedName name="HSVC2">#REF!</definedName>
    <definedName name="HSVC3">#REF!</definedName>
    <definedName name="HTML_CodePage" hidden="1">950</definedName>
    <definedName name="HTML_Control" localSheetId="0"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0">#REF!</definedName>
    <definedName name="HTNC">#REF!</definedName>
    <definedName name="HTVL">#REF!</definedName>
    <definedName name="huy" localSheetId="0" hidden="1">{"'Sheet1'!$L$16"}</definedName>
    <definedName name="huy" hidden="1">{"'Sheet1'!$L$16"}</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_LAB">#REF!</definedName>
    <definedName name="INDMANP">#REF!</definedName>
    <definedName name="InLK">#REF!</definedName>
    <definedName name="InTH">#REF!</definedName>
    <definedName name="inTK">#REF!</definedName>
    <definedName name="j">#REF!</definedName>
    <definedName name="j356C8">#REF!</definedName>
    <definedName name="J81j81">#REF!</definedName>
    <definedName name="k">#REF!</definedName>
    <definedName name="kcong">#REF!</definedName>
    <definedName name="kg">#REF!</definedName>
    <definedName name="kiem">#REF!</definedName>
    <definedName name="Kiem_tra_trung_ten">#REF!</definedName>
    <definedName name="kl">#REF!</definedName>
    <definedName name="kldd1p">#REF!</definedName>
    <definedName name="kp1ph">#REF!</definedName>
    <definedName name="KSTK">#REF!</definedName>
    <definedName name="laptram">#REF!</definedName>
    <definedName name="LKHT">#REF!</definedName>
    <definedName name="Lmk">#REF!</definedName>
    <definedName name="LN">#REF!</definedName>
    <definedName name="Lnsc">#REF!</definedName>
    <definedName name="Luanthanh">#REF!</definedName>
    <definedName name="luuthong">#REF!</definedName>
    <definedName name="m">#REF!</definedName>
    <definedName name="M0.4">#REF!</definedName>
    <definedName name="M12ba3p">#REF!</definedName>
    <definedName name="M12bb1p">#REF!</definedName>
    <definedName name="M12bnnc">#REF!</definedName>
    <definedName name="M12bnvl">#REF!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n1p">#REF!</definedName>
    <definedName name="MC">#REF!</definedName>
    <definedName name="me">#REF!</definedName>
    <definedName name="MG_A">#REF!</definedName>
    <definedName name="MN">#REF!</definedName>
    <definedName name="Morong">#REF!</definedName>
    <definedName name="Morong4054_85">#REF!</definedName>
    <definedName name="morong4054_98">#REF!</definedName>
    <definedName name="MTCMB">#REF!</definedName>
    <definedName name="MTMAC12">#REF!</definedName>
    <definedName name="mtram">#REF!</definedName>
    <definedName name="n">#REF!</definedName>
    <definedName name="n1pig">#REF!</definedName>
    <definedName name="n1pind">#REF!</definedName>
    <definedName name="n1ping">#REF!</definedName>
    <definedName name="n1pint">#REF!</definedName>
    <definedName name="nc">#REF!</definedName>
    <definedName name="nc_btm10">#REF!</definedName>
    <definedName name="nc1p">#REF!</definedName>
    <definedName name="nc3p">#REF!</definedName>
    <definedName name="nc4.6I">#REF!</definedName>
    <definedName name="NCBD100">#REF!</definedName>
    <definedName name="NCBD200">#REF!</definedName>
    <definedName name="NCBD250">#REF!</definedName>
    <definedName name="NCCto">#REF!</definedName>
    <definedName name="NCKT">#REF!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H">#REF!</definedName>
    <definedName name="nhn">#REF!</definedName>
    <definedName name="NHot">#REF!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l3p">#REF!</definedName>
    <definedName name="nl">#REF!</definedName>
    <definedName name="NL12nc">#REF!</definedName>
    <definedName name="NL12vl">#REF!</definedName>
    <definedName name="nl1p">#REF!</definedName>
    <definedName name="nl3p">#REF!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No">#REF!</definedName>
    <definedName name="PA">#REF!</definedName>
    <definedName name="phtuyen">#REF!</definedName>
    <definedName name="phu_luc_vua">#REF!</definedName>
    <definedName name="PK">#REF!</definedName>
    <definedName name="PRICE">#REF!</definedName>
    <definedName name="PRICE1">#REF!</definedName>
    <definedName name="_xlnm.Print_Area">#REF!</definedName>
    <definedName name="_xlnm.Print_Titles" localSheetId="3">'1c 20223'!$A:$B,'1c 20223'!$6:$7</definedName>
    <definedName name="_xlnm.Print_Titles">#N/A</definedName>
    <definedName name="PRINT_TITLES_MI" localSheetId="0">#REF!</definedName>
    <definedName name="PRINT_TITLES_MI">#REF!</definedName>
    <definedName name="PRINTA">#REF!</definedName>
    <definedName name="PRINTB">#REF!</definedName>
    <definedName name="PRINTC">#REF!</definedName>
    <definedName name="PROPOSAL">#REF!</definedName>
    <definedName name="Province">#REF!</definedName>
    <definedName name="pt">#REF!</definedName>
    <definedName name="PT_Duong">#REF!</definedName>
    <definedName name="ptdg">#REF!</definedName>
    <definedName name="PTDG_cau">#REF!</definedName>
    <definedName name="ptdg_cong">#REF!</definedName>
    <definedName name="ptdg_duong">#REF!</definedName>
    <definedName name="ptdg_ke">#REF!</definedName>
    <definedName name="q">#REF!</definedName>
    <definedName name="qh">#REF!</definedName>
    <definedName name="Quantities">#REF!</definedName>
    <definedName name="ra11p">#REF!</definedName>
    <definedName name="ra13p">#REF!</definedName>
    <definedName name="RECOUT">#N/A</definedName>
    <definedName name="Region" localSheetId="0">#REF!</definedName>
    <definedName name="Region">#REF!</definedName>
    <definedName name="RFP003A">#REF!</definedName>
    <definedName name="RFP003B">#REF!</definedName>
    <definedName name="RFP003C">#REF!</definedName>
    <definedName name="RFP003D">#REF!</definedName>
    <definedName name="RFP003E">#REF!</definedName>
    <definedName name="RFP003F">#REF!</definedName>
    <definedName name="River">#REF!</definedName>
    <definedName name="River_Code">#REF!</definedName>
    <definedName name="Road_Code">#REF!</definedName>
    <definedName name="Road_Name">#REF!</definedName>
    <definedName name="RoadNo_373">#REF!</definedName>
    <definedName name="rrtr">#REF!</definedName>
    <definedName name="s">#REF!</definedName>
    <definedName name="S_1">#REF!</definedName>
    <definedName name="S_2">#REF!</definedName>
    <definedName name="Sau">#REF!</definedName>
    <definedName name="SBBK">#REF!</definedName>
    <definedName name="scao98">#REF!</definedName>
    <definedName name="SCH">#REF!</definedName>
    <definedName name="SDMONG">#REF!</definedName>
    <definedName name="Sheet1">#REF!</definedName>
    <definedName name="sieucao">#REF!</definedName>
    <definedName name="SIZE">#REF!</definedName>
    <definedName name="SL_CRD">#REF!</definedName>
    <definedName name="SL_CRS">#REF!</definedName>
    <definedName name="SL_CS">#REF!</definedName>
    <definedName name="SL_DD">#REF!</definedName>
    <definedName name="soc3p">#REF!</definedName>
    <definedName name="Soi">#REF!</definedName>
    <definedName name="soichon12">#REF!</definedName>
    <definedName name="soichon24">#REF!</definedName>
    <definedName name="soichon46">#REF!</definedName>
    <definedName name="solieu">#REF!</definedName>
    <definedName name="SORT">#REF!</definedName>
    <definedName name="SPAN">#REF!</definedName>
    <definedName name="SPAN_No">#REF!</definedName>
    <definedName name="Spanner_Auto_File">"C:\My Documents\tinh cdo.x2a"</definedName>
    <definedName name="SPEC" localSheetId="0">#REF!</definedName>
    <definedName name="SPEC">#REF!</definedName>
    <definedName name="SPECSUMMARY">#REF!</definedName>
    <definedName name="spk1p">#REF!</definedName>
    <definedName name="s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#REF!</definedName>
    <definedName name="SUMMARY">#REF!</definedName>
    <definedName name="t">#REF!</definedName>
    <definedName name="T.nhËp">#REF!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adao">#REF!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xTV">10%</definedName>
    <definedName name="TaxXL">5%</definedName>
    <definedName name="TBA" localSheetId="0">#REF!</definedName>
    <definedName name="TBA">#REF!</definedName>
    <definedName name="tbtram">#REF!</definedName>
    <definedName name="TC">#REF!</definedName>
    <definedName name="TC_NHANH1">#REF!</definedName>
    <definedName name="Tchuan">#REF!</definedName>
    <definedName name="TD">#REF!</definedName>
    <definedName name="td10vl">#REF!</definedName>
    <definedName name="td12nc">#REF!</definedName>
    <definedName name="td1p">#REF!</definedName>
    <definedName name="td3p">#REF!</definedName>
    <definedName name="tdnc1p">#REF!</definedName>
    <definedName name="tdo">#REF!</definedName>
    <definedName name="tdtr2cnc">#REF!</definedName>
    <definedName name="tdtr2cvl">#REF!</definedName>
    <definedName name="tdvl1p">#REF!</definedName>
    <definedName name="temp">#REF!</definedName>
    <definedName name="Temp_Br">#REF!</definedName>
    <definedName name="TEMPBR">#REF!</definedName>
    <definedName name="tenvung">#REF!</definedName>
    <definedName name="TH">#REF!</definedName>
    <definedName name="TH.tinh">#REF!</definedName>
    <definedName name="tha" localSheetId="0" hidden="1">{"'Sheet1'!$L$16"}</definedName>
    <definedName name="tha" hidden="1">{"'Sheet1'!$L$16"}</definedName>
    <definedName name="ThaoCauCu">#REF!</definedName>
    <definedName name="Thautinh">#REF!</definedName>
    <definedName name="THCT" localSheetId="0" hidden="1">{"'Sheet1'!$L$16"}</definedName>
    <definedName name="THCT" hidden="1">{"'Sheet1'!$L$16"}</definedName>
    <definedName name="THDS">#REF!</definedName>
    <definedName name="THDT_HT_DAO_THUONG">#REF!</definedName>
    <definedName name="THDT_HT_XOM_NOI">#REF!</definedName>
    <definedName name="THDT_NPP_XOM_NOI">#REF!</definedName>
    <definedName name="THDT_TBA_XOM_NOI">#REF!</definedName>
    <definedName name="thepgoc25_60">#REF!</definedName>
    <definedName name="thepgoc63_75">#REF!</definedName>
    <definedName name="thepgoc80_100">#REF!</definedName>
    <definedName name="theptron12">#REF!</definedName>
    <definedName name="theptron14_22">#REF!</definedName>
    <definedName name="theptron6_8">#REF!</definedName>
    <definedName name="THGO1pnc">#REF!</definedName>
    <definedName name="thht">#REF!</definedName>
    <definedName name="THI">#REF!</definedName>
    <definedName name="Thinghiem">#REF!</definedName>
    <definedName name="thkp3">#REF!</definedName>
    <definedName name="THKSTK">#REF!</definedName>
    <definedName name="Thop">#REF!</definedName>
    <definedName name="THop2">#REF!</definedName>
    <definedName name="THToanBo">#REF!</definedName>
    <definedName name="THtoanbo2">#REF!</definedName>
    <definedName name="thtt">#REF!</definedName>
    <definedName name="THUUUUUUUUUUUUUUUUUUUUU" hidden="1">{"'Sheet1'!$L$16"}</definedName>
    <definedName name="Tien">#REF!</definedName>
    <definedName name="tim_xuat_hien">#REF!</definedName>
    <definedName name="TITAN">#REF!</definedName>
    <definedName name="TK">#REF!</definedName>
    <definedName name="TL">#REF!</definedName>
    <definedName name="TLAC120">#REF!</definedName>
    <definedName name="TLAC35">#REF!</definedName>
    <definedName name="TLAC50">#REF!</definedName>
    <definedName name="TLAC70">#REF!</definedName>
    <definedName name="TLAC95">#REF!</definedName>
    <definedName name="Tle">#REF!</definedName>
    <definedName name="TN_b_qu_n">#REF!</definedName>
    <definedName name="Toanbo">#REF!</definedName>
    <definedName name="ton">#REF!</definedName>
    <definedName name="Tong">#REF!</definedName>
    <definedName name="TPLRP">#REF!</definedName>
    <definedName name="Tra_Cot">#REF!</definedName>
    <definedName name="Tra_DM_su_dung">#REF!</definedName>
    <definedName name="Tra_don_gia_KS">#REF!</definedName>
    <definedName name="Tra_DTCT">#REF!</definedName>
    <definedName name="Tra_ten_co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L">#REF!</definedName>
    <definedName name="TRADE2">#REF!</definedName>
    <definedName name="TRAVL">#REF!</definedName>
    <definedName name="ts">#REF!</definedName>
    <definedName name="tsI">#REF!</definedName>
    <definedName name="TT">#REF!</definedName>
    <definedName name="TT_1P">#REF!</definedName>
    <definedName name="TT_3p">#REF!</definedName>
    <definedName name="ttam">#REF!</definedName>
    <definedName name="ttao">#REF!</definedName>
    <definedName name="tthi">#REF!</definedName>
    <definedName name="ttronmk">#REF!</definedName>
    <definedName name="tttt">#REF!</definedName>
    <definedName name="TTVAn5">#REF!</definedName>
    <definedName name="TuVan">#REF!</definedName>
    <definedName name="tv75nc">#REF!</definedName>
    <definedName name="tv75vl">#REF!</definedName>
    <definedName name="ty_le">#REF!</definedName>
    <definedName name="ty_le_BTN">#REF!</definedName>
    <definedName name="Ty_le1">#REF!</definedName>
    <definedName name="Type_1">#REF!</definedName>
    <definedName name="Type_2">#REF!</definedName>
    <definedName name="U_tien">#REF!</definedName>
    <definedName name="ut">#REF!</definedName>
    <definedName name="UT_1">#REF!</definedName>
    <definedName name="UT1_373">#REF!</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anChuyenDam">#REF!</definedName>
    <definedName name="VARIINST">#REF!</definedName>
    <definedName name="VARIPURC">#REF!</definedName>
    <definedName name="vccatv">#REF!</definedName>
    <definedName name="vccott">#REF!</definedName>
    <definedName name="vccottt">#REF!</definedName>
    <definedName name="vcda">#REF!</definedName>
    <definedName name="vcdatc2">#REF!</definedName>
    <definedName name="vcdatc3">#REF!</definedName>
    <definedName name="vcday">#REF!</definedName>
    <definedName name="vcdctc">#REF!</definedName>
    <definedName name="Vcdd">#REF!</definedName>
    <definedName name="vcg">#REF!</definedName>
    <definedName name="vcgo">#REF!</definedName>
    <definedName name="VCHT">#REF!</definedName>
    <definedName name="vcn">#REF!</definedName>
    <definedName name="vcpk">#REF!</definedName>
    <definedName name="vcsu">#REF!</definedName>
    <definedName name="vctmong">#REF!</definedName>
    <definedName name="vctre">#REF!</definedName>
    <definedName name="VCTT">#REF!</definedName>
    <definedName name="vcxm">#REF!</definedName>
    <definedName name="vd">#REF!</definedName>
    <definedName name="vd3p">#REF!</definedName>
    <definedName name="vl">#REF!</definedName>
    <definedName name="vl1p">#REF!</definedName>
    <definedName name="vl3p">#REF!</definedName>
    <definedName name="vldn400">#REF!</definedName>
    <definedName name="vldn600">#REF!</definedName>
    <definedName name="VLNC">#REF!</definedName>
    <definedName name="vltram">#REF!</definedName>
    <definedName name="Von.KL">#REF!</definedName>
    <definedName name="vr3p">#REF!</definedName>
    <definedName name="vxuan">#REF!</definedName>
    <definedName name="W">#REF!</definedName>
    <definedName name="wrn.chi._.tiÆt." localSheetId="0" hidden="1">{#N/A,#N/A,FALSE,"Chi tiÆt"}</definedName>
    <definedName name="wrn.chi._.tiÆt." hidden="1">{#N/A,#N/A,FALSE,"Chi tiÆt"}</definedName>
    <definedName name="X" localSheetId="0">#REF!</definedName>
    <definedName name="X">#REF!</definedName>
    <definedName name="x1pind">#REF!</definedName>
    <definedName name="x1ping">#REF!</definedName>
    <definedName name="x1pint">#REF!</definedName>
    <definedName name="XA">#REF!</definedName>
    <definedName name="XB_80">#REF!</definedName>
    <definedName name="XCCT">0.5</definedName>
    <definedName name="xfco">#REF!</definedName>
    <definedName name="xfco3p">#REF!</definedName>
    <definedName name="xfcotnc">#REF!</definedName>
    <definedName name="xfcotvl">#REF!</definedName>
    <definedName name="xh">#REF!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xl">#REF!</definedName>
    <definedName name="xlc">#REF!</definedName>
    <definedName name="xlk">#REF!</definedName>
    <definedName name="XLxa">#REF!</definedName>
    <definedName name="xmp40">#REF!</definedName>
    <definedName name="xn">#REF!</definedName>
    <definedName name="yy">#REF!</definedName>
    <definedName name="Z">#REF!</definedName>
    <definedName name="ZYX">#REF!</definedName>
    <definedName name="ZZZ">#REF!</definedName>
  </definedNames>
  <calcPr calcId="144525"/>
</workbook>
</file>

<file path=xl/calcChain.xml><?xml version="1.0" encoding="utf-8"?>
<calcChain xmlns="http://schemas.openxmlformats.org/spreadsheetml/2006/main">
  <c r="A2" i="8" l="1"/>
  <c r="A3" i="8" l="1"/>
  <c r="F11" i="15" l="1"/>
  <c r="E47" i="14"/>
  <c r="E45" i="14"/>
  <c r="D45" i="14"/>
  <c r="E44" i="14"/>
  <c r="E42" i="14"/>
  <c r="F40" i="14"/>
  <c r="E46" i="14" l="1"/>
  <c r="E48" i="14" s="1"/>
  <c r="M50" i="8" l="1"/>
  <c r="C50" i="8"/>
  <c r="F54" i="8"/>
  <c r="O54" i="8"/>
  <c r="P54" i="8"/>
  <c r="R54" i="8"/>
  <c r="F53" i="8"/>
  <c r="F52" i="8" s="1"/>
  <c r="F51" i="8" s="1"/>
  <c r="F42" i="8" s="1"/>
  <c r="L53" i="8"/>
  <c r="L52" i="8" s="1"/>
  <c r="L51" i="8" s="1"/>
  <c r="I52" i="8"/>
  <c r="I51" i="8" s="1"/>
  <c r="I42" i="8" s="1"/>
  <c r="O52" i="8"/>
  <c r="O51" i="8" s="1"/>
  <c r="O42" i="8" s="1"/>
  <c r="P52" i="8"/>
  <c r="P51" i="8" s="1"/>
  <c r="R52" i="8"/>
  <c r="R51" i="8" s="1"/>
  <c r="R42" i="8" s="1"/>
  <c r="J53" i="8"/>
  <c r="J52" i="8" s="1"/>
  <c r="J51" i="8" s="1"/>
  <c r="Q53" i="8"/>
  <c r="Q52" i="8" s="1"/>
  <c r="Q51" i="8" s="1"/>
  <c r="S53" i="8"/>
  <c r="T53" i="8" s="1"/>
  <c r="T52" i="8" s="1"/>
  <c r="T51" i="8" s="1"/>
  <c r="L47" i="8"/>
  <c r="F24" i="8"/>
  <c r="I24" i="8"/>
  <c r="X24" i="8"/>
  <c r="O26" i="8"/>
  <c r="R26" i="8"/>
  <c r="R24" i="8" s="1"/>
  <c r="L26" i="8"/>
  <c r="L60" i="8" s="1"/>
  <c r="M60" i="8" s="1"/>
  <c r="C28" i="8"/>
  <c r="C27" i="8" s="1"/>
  <c r="P22" i="8"/>
  <c r="F18" i="8"/>
  <c r="I18" i="8"/>
  <c r="O18" i="8"/>
  <c r="R18" i="8"/>
  <c r="C22" i="8"/>
  <c r="M20" i="8"/>
  <c r="K53" i="8" l="1"/>
  <c r="K52" i="8" s="1"/>
  <c r="K51" i="8" s="1"/>
  <c r="G53" i="8"/>
  <c r="H53" i="8" s="1"/>
  <c r="H52" i="8" s="1"/>
  <c r="S52" i="8"/>
  <c r="S51" i="8" s="1"/>
  <c r="G52" i="8"/>
  <c r="L42" i="8"/>
  <c r="M53" i="8"/>
  <c r="C53" i="8"/>
  <c r="C52" i="8" s="1"/>
  <c r="C51" i="8" s="1"/>
  <c r="G51" i="8"/>
  <c r="M52" i="8" l="1"/>
  <c r="M51" i="8" s="1"/>
  <c r="D53" i="8"/>
  <c r="D52" i="8" s="1"/>
  <c r="D51" i="8" s="1"/>
  <c r="N53" i="8"/>
  <c r="H51" i="8"/>
  <c r="N52" i="8" l="1"/>
  <c r="N51" i="8" s="1"/>
  <c r="E53" i="8"/>
  <c r="E52" i="8" s="1"/>
  <c r="E51" i="8" s="1"/>
  <c r="O30" i="8" l="1"/>
  <c r="O36" i="8"/>
  <c r="M58" i="8"/>
  <c r="M40" i="8"/>
  <c r="M39" i="8" s="1"/>
  <c r="L39" i="8"/>
  <c r="M34" i="8"/>
  <c r="M33" i="8" s="1"/>
  <c r="L33" i="8"/>
  <c r="M28" i="8"/>
  <c r="L27" i="8"/>
  <c r="L24" i="8" s="1"/>
  <c r="L21" i="8"/>
  <c r="M22" i="8"/>
  <c r="I58" i="8"/>
  <c r="I54" i="8" s="1"/>
  <c r="I36" i="8"/>
  <c r="L58" i="8"/>
  <c r="L54" i="8" s="1"/>
  <c r="J58" i="8"/>
  <c r="P17" i="8"/>
  <c r="M17" i="8"/>
  <c r="M21" i="8" l="1"/>
  <c r="D21" i="8" s="1"/>
  <c r="D22" i="8"/>
  <c r="C21" i="8"/>
  <c r="L18" i="8"/>
  <c r="M27" i="8"/>
  <c r="D28" i="8"/>
  <c r="D27" i="8" s="1"/>
  <c r="D17" i="8"/>
  <c r="J20" i="8" l="1"/>
  <c r="J18" i="8" s="1"/>
  <c r="G13" i="8"/>
  <c r="G14" i="8"/>
  <c r="G15" i="8"/>
  <c r="G19" i="8"/>
  <c r="G20" i="8"/>
  <c r="G32" i="8"/>
  <c r="G38" i="8" s="1"/>
  <c r="G49" i="8" s="1"/>
  <c r="G46" i="8"/>
  <c r="G43" i="8" s="1"/>
  <c r="G55" i="8"/>
  <c r="G60" i="8"/>
  <c r="G58" i="8" s="1"/>
  <c r="C13" i="8"/>
  <c r="C14" i="8"/>
  <c r="C16" i="8"/>
  <c r="D16" i="8"/>
  <c r="D15" i="8" s="1"/>
  <c r="C17" i="8"/>
  <c r="C19" i="8"/>
  <c r="C20" i="8"/>
  <c r="C44" i="8"/>
  <c r="D44" i="8"/>
  <c r="C45" i="8"/>
  <c r="D45" i="8"/>
  <c r="C46" i="8"/>
  <c r="C48" i="8"/>
  <c r="D48" i="8"/>
  <c r="C56" i="8"/>
  <c r="D56" i="8"/>
  <c r="C59" i="8"/>
  <c r="D59" i="8"/>
  <c r="C60" i="8"/>
  <c r="C18" i="8" l="1"/>
  <c r="G54" i="8"/>
  <c r="G25" i="8"/>
  <c r="G31" i="8" s="1"/>
  <c r="G30" i="8" s="1"/>
  <c r="G18" i="8"/>
  <c r="G12" i="8"/>
  <c r="G11" i="8" s="1"/>
  <c r="G26" i="8"/>
  <c r="G47" i="8"/>
  <c r="G42" i="8" s="1"/>
  <c r="G37" i="8"/>
  <c r="G36" i="8" s="1"/>
  <c r="C12" i="8"/>
  <c r="C58" i="8"/>
  <c r="C43" i="8"/>
  <c r="C15" i="8"/>
  <c r="C11" i="8" l="1"/>
  <c r="G24" i="8"/>
  <c r="S32" i="8"/>
  <c r="P125" i="8"/>
  <c r="Q125" i="8" s="1"/>
  <c r="Q124" i="8"/>
  <c r="O123" i="8"/>
  <c r="P122" i="8"/>
  <c r="Q122" i="8" s="1"/>
  <c r="Q121" i="8"/>
  <c r="O120" i="8"/>
  <c r="O107" i="8" s="1"/>
  <c r="P119" i="8"/>
  <c r="P117" i="8" s="1"/>
  <c r="Q118" i="8"/>
  <c r="O117" i="8"/>
  <c r="P116" i="8"/>
  <c r="P114" i="8" s="1"/>
  <c r="Q115" i="8"/>
  <c r="O114" i="8"/>
  <c r="P113" i="8"/>
  <c r="Q113" i="8" s="1"/>
  <c r="Q112" i="8"/>
  <c r="O111" i="8"/>
  <c r="P110" i="8"/>
  <c r="Q110" i="8" s="1"/>
  <c r="Q109" i="8"/>
  <c r="O108" i="8"/>
  <c r="P106" i="8"/>
  <c r="Q106" i="8" s="1"/>
  <c r="Q105" i="8"/>
  <c r="O104" i="8"/>
  <c r="P103" i="8"/>
  <c r="Q103" i="8" s="1"/>
  <c r="Q102" i="8"/>
  <c r="O101" i="8"/>
  <c r="O88" i="8" s="1"/>
  <c r="P100" i="8"/>
  <c r="P98" i="8" s="1"/>
  <c r="Q99" i="8"/>
  <c r="O98" i="8"/>
  <c r="P97" i="8"/>
  <c r="Q97" i="8" s="1"/>
  <c r="Q96" i="8"/>
  <c r="O95" i="8"/>
  <c r="P94" i="8"/>
  <c r="Q94" i="8" s="1"/>
  <c r="Q93" i="8"/>
  <c r="O92" i="8"/>
  <c r="P91" i="8"/>
  <c r="Q91" i="8" s="1"/>
  <c r="Q90" i="8"/>
  <c r="O89" i="8"/>
  <c r="Q87" i="8"/>
  <c r="Q86" i="8"/>
  <c r="Q85" i="8"/>
  <c r="Q84" i="8"/>
  <c r="Q83" i="8"/>
  <c r="Q82" i="8"/>
  <c r="Q81" i="8"/>
  <c r="P80" i="8"/>
  <c r="O80" i="8"/>
  <c r="Q79" i="8"/>
  <c r="Q70" i="8" s="1"/>
  <c r="Q78" i="8"/>
  <c r="Q77" i="8"/>
  <c r="P76" i="8"/>
  <c r="O76" i="8"/>
  <c r="Q75" i="8"/>
  <c r="Q74" i="8"/>
  <c r="Q73" i="8"/>
  <c r="Q72" i="8"/>
  <c r="P71" i="8"/>
  <c r="O71" i="8"/>
  <c r="P70" i="8"/>
  <c r="O70" i="8"/>
  <c r="Q69" i="8"/>
  <c r="Q68" i="8"/>
  <c r="Q67" i="8"/>
  <c r="Q66" i="8"/>
  <c r="Q65" i="8"/>
  <c r="P64" i="8"/>
  <c r="O64" i="8"/>
  <c r="Q63" i="8"/>
  <c r="Q62" i="8"/>
  <c r="Q61" i="8"/>
  <c r="P61" i="8"/>
  <c r="O61" i="8"/>
  <c r="Q59" i="8"/>
  <c r="Q56" i="8"/>
  <c r="Q49" i="8"/>
  <c r="Q48" i="8"/>
  <c r="P46" i="8"/>
  <c r="P43" i="8" s="1"/>
  <c r="P42" i="8" s="1"/>
  <c r="Q45" i="8"/>
  <c r="Q44" i="8"/>
  <c r="P31" i="8"/>
  <c r="P20" i="8"/>
  <c r="P18" i="8" s="1"/>
  <c r="P19" i="8"/>
  <c r="Q17" i="8"/>
  <c r="Q16" i="8"/>
  <c r="P15" i="8"/>
  <c r="P26" i="8" s="1"/>
  <c r="P14" i="8"/>
  <c r="P13" i="8"/>
  <c r="Q13" i="8" s="1"/>
  <c r="R23" i="5"/>
  <c r="R28" i="5" s="1"/>
  <c r="Q19" i="8" l="1"/>
  <c r="Q25" i="8" s="1"/>
  <c r="Q71" i="8"/>
  <c r="P89" i="8"/>
  <c r="Q64" i="8"/>
  <c r="Q80" i="8"/>
  <c r="P95" i="8"/>
  <c r="P111" i="8"/>
  <c r="Q104" i="8"/>
  <c r="Q120" i="8"/>
  <c r="Q107" i="8" s="1"/>
  <c r="Q95" i="8"/>
  <c r="P123" i="8"/>
  <c r="Q76" i="8"/>
  <c r="Q89" i="8"/>
  <c r="P101" i="8"/>
  <c r="P88" i="8" s="1"/>
  <c r="Q15" i="8"/>
  <c r="Q92" i="8"/>
  <c r="Q108" i="8"/>
  <c r="P12" i="8"/>
  <c r="P11" i="8" s="1"/>
  <c r="Q101" i="8"/>
  <c r="Q88" i="8" s="1"/>
  <c r="P104" i="8"/>
  <c r="P92" i="8"/>
  <c r="Q123" i="8"/>
  <c r="Q111" i="8"/>
  <c r="P120" i="8"/>
  <c r="P107" i="8" s="1"/>
  <c r="P108" i="8"/>
  <c r="Q46" i="8"/>
  <c r="Q43" i="8" s="1"/>
  <c r="Q119" i="8"/>
  <c r="Q117" i="8" s="1"/>
  <c r="Q14" i="8"/>
  <c r="Q12" i="8" s="1"/>
  <c r="Q100" i="8"/>
  <c r="Q98" i="8" s="1"/>
  <c r="Q116" i="8"/>
  <c r="Q114" i="8" s="1"/>
  <c r="Q37" i="8"/>
  <c r="P32" i="8"/>
  <c r="Q20" i="8"/>
  <c r="K21" i="5"/>
  <c r="J21" i="5"/>
  <c r="H19" i="5"/>
  <c r="J11" i="5"/>
  <c r="K11" i="5"/>
  <c r="H9" i="5"/>
  <c r="Q26" i="8" l="1"/>
  <c r="Q24" i="8" s="1"/>
  <c r="Q18" i="8"/>
  <c r="P25" i="8"/>
  <c r="Q11" i="8"/>
  <c r="O10" i="8"/>
  <c r="O9" i="8" s="1"/>
  <c r="Q60" i="8"/>
  <c r="Q58" i="8" s="1"/>
  <c r="P38" i="8"/>
  <c r="P36" i="8" s="1"/>
  <c r="P10" i="8" s="1"/>
  <c r="P9" i="8" s="1"/>
  <c r="P30" i="8"/>
  <c r="Q31" i="8"/>
  <c r="Q32" i="8" l="1"/>
  <c r="O25" i="8"/>
  <c r="O24" i="8" s="1"/>
  <c r="P24" i="8"/>
  <c r="Q50" i="8"/>
  <c r="Q47" i="8" s="1"/>
  <c r="Q42" i="8" s="1"/>
  <c r="Q30" i="8"/>
  <c r="Q57" i="8"/>
  <c r="Q55" i="8" s="1"/>
  <c r="Q54" i="8" s="1"/>
  <c r="Q38" i="8"/>
  <c r="Q36" i="8" s="1"/>
  <c r="Q10" i="8" s="1"/>
  <c r="Q9" i="8" s="1"/>
  <c r="S14" i="8" l="1"/>
  <c r="S46" i="8" l="1"/>
  <c r="S31" i="8"/>
  <c r="M31" i="8"/>
  <c r="C57" i="8" l="1"/>
  <c r="C55" i="8" s="1"/>
  <c r="C54" i="8" s="1"/>
  <c r="S19" i="8"/>
  <c r="X42" i="8"/>
  <c r="S25" i="8" l="1"/>
  <c r="D49" i="8"/>
  <c r="H43" i="13"/>
  <c r="F43" i="13"/>
  <c r="E43" i="13"/>
  <c r="D43" i="13"/>
  <c r="F42" i="13"/>
  <c r="E42" i="13"/>
  <c r="D42" i="13"/>
  <c r="D41" i="13" s="1"/>
  <c r="G40" i="13"/>
  <c r="C40" i="13"/>
  <c r="G39" i="13"/>
  <c r="G38" i="13" s="1"/>
  <c r="C39" i="13"/>
  <c r="H38" i="13"/>
  <c r="F38" i="13"/>
  <c r="E38" i="13"/>
  <c r="D38" i="13"/>
  <c r="G37" i="13"/>
  <c r="C37" i="13"/>
  <c r="C43" i="13" s="1"/>
  <c r="G36" i="13"/>
  <c r="F35" i="13"/>
  <c r="E35" i="13"/>
  <c r="D35" i="13"/>
  <c r="T27" i="13"/>
  <c r="O27" i="13"/>
  <c r="L27" i="13"/>
  <c r="J27" i="13"/>
  <c r="N27" i="13" s="1"/>
  <c r="V27" i="13" s="1"/>
  <c r="I27" i="13"/>
  <c r="G27" i="13" s="1"/>
  <c r="C27" i="13"/>
  <c r="O26" i="13"/>
  <c r="L26" i="13"/>
  <c r="T26" i="13" s="1"/>
  <c r="J26" i="13"/>
  <c r="N26" i="13" s="1"/>
  <c r="V26" i="13" s="1"/>
  <c r="I26" i="13"/>
  <c r="M26" i="13" s="1"/>
  <c r="U26" i="13" s="1"/>
  <c r="C26" i="13"/>
  <c r="O25" i="13"/>
  <c r="L25" i="13"/>
  <c r="T25" i="13" s="1"/>
  <c r="J25" i="13"/>
  <c r="N25" i="13" s="1"/>
  <c r="V25" i="13" s="1"/>
  <c r="I25" i="13"/>
  <c r="M25" i="13" s="1"/>
  <c r="C25" i="13"/>
  <c r="O24" i="13"/>
  <c r="L24" i="13"/>
  <c r="J24" i="13"/>
  <c r="N24" i="13" s="1"/>
  <c r="V24" i="13" s="1"/>
  <c r="I24" i="13"/>
  <c r="M24" i="13" s="1"/>
  <c r="U24" i="13" s="1"/>
  <c r="C24" i="13"/>
  <c r="O23" i="13"/>
  <c r="L23" i="13"/>
  <c r="T23" i="13" s="1"/>
  <c r="J23" i="13"/>
  <c r="N23" i="13" s="1"/>
  <c r="V23" i="13" s="1"/>
  <c r="I23" i="13"/>
  <c r="G23" i="13" s="1"/>
  <c r="C23" i="13"/>
  <c r="O22" i="13"/>
  <c r="L22" i="13"/>
  <c r="T22" i="13" s="1"/>
  <c r="J22" i="13"/>
  <c r="N22" i="13" s="1"/>
  <c r="V22" i="13" s="1"/>
  <c r="I22" i="13"/>
  <c r="M22" i="13" s="1"/>
  <c r="U22" i="13" s="1"/>
  <c r="C22" i="13"/>
  <c r="O21" i="13"/>
  <c r="L21" i="13"/>
  <c r="T21" i="13" s="1"/>
  <c r="J21" i="13"/>
  <c r="N21" i="13" s="1"/>
  <c r="V21" i="13" s="1"/>
  <c r="I21" i="13"/>
  <c r="C21" i="13"/>
  <c r="O20" i="13"/>
  <c r="L20" i="13"/>
  <c r="F20" i="13"/>
  <c r="E20" i="13"/>
  <c r="R19" i="13"/>
  <c r="R5" i="13" s="1"/>
  <c r="Q19" i="13"/>
  <c r="P19" i="13"/>
  <c r="H19" i="13"/>
  <c r="F19" i="13"/>
  <c r="D19" i="13"/>
  <c r="O18" i="13"/>
  <c r="L18" i="13"/>
  <c r="T18" i="13" s="1"/>
  <c r="J18" i="13"/>
  <c r="N18" i="13" s="1"/>
  <c r="V18" i="13" s="1"/>
  <c r="I18" i="13"/>
  <c r="C18" i="13"/>
  <c r="O17" i="13"/>
  <c r="L17" i="13"/>
  <c r="J17" i="13"/>
  <c r="N17" i="13" s="1"/>
  <c r="V17" i="13" s="1"/>
  <c r="I17" i="13"/>
  <c r="M17" i="13" s="1"/>
  <c r="U17" i="13" s="1"/>
  <c r="C17" i="13"/>
  <c r="O16" i="13"/>
  <c r="L16" i="13"/>
  <c r="T16" i="13" s="1"/>
  <c r="J16" i="13"/>
  <c r="N16" i="13" s="1"/>
  <c r="V16" i="13" s="1"/>
  <c r="I16" i="13"/>
  <c r="G16" i="13" s="1"/>
  <c r="C16" i="13"/>
  <c r="O15" i="13"/>
  <c r="L15" i="13"/>
  <c r="J15" i="13"/>
  <c r="N15" i="13" s="1"/>
  <c r="V15" i="13" s="1"/>
  <c r="I15" i="13"/>
  <c r="M15" i="13" s="1"/>
  <c r="U15" i="13" s="1"/>
  <c r="C15" i="13"/>
  <c r="O14" i="13"/>
  <c r="L14" i="13"/>
  <c r="T14" i="13" s="1"/>
  <c r="J14" i="13"/>
  <c r="N14" i="13" s="1"/>
  <c r="V14" i="13" s="1"/>
  <c r="I14" i="13"/>
  <c r="C14" i="13"/>
  <c r="O13" i="13"/>
  <c r="L13" i="13"/>
  <c r="J13" i="13"/>
  <c r="N13" i="13" s="1"/>
  <c r="V13" i="13" s="1"/>
  <c r="I13" i="13"/>
  <c r="M13" i="13" s="1"/>
  <c r="U13" i="13" s="1"/>
  <c r="C13" i="13"/>
  <c r="O12" i="13"/>
  <c r="L12" i="13"/>
  <c r="T12" i="13" s="1"/>
  <c r="J12" i="13"/>
  <c r="N12" i="13" s="1"/>
  <c r="V12" i="13" s="1"/>
  <c r="I12" i="13"/>
  <c r="G12" i="13" s="1"/>
  <c r="C12" i="13"/>
  <c r="O11" i="13"/>
  <c r="L11" i="13"/>
  <c r="J11" i="13"/>
  <c r="N11" i="13" s="1"/>
  <c r="V11" i="13" s="1"/>
  <c r="I11" i="13"/>
  <c r="M11" i="13" s="1"/>
  <c r="U11" i="13" s="1"/>
  <c r="C11" i="13"/>
  <c r="O10" i="13"/>
  <c r="L10" i="13"/>
  <c r="J10" i="13"/>
  <c r="N10" i="13" s="1"/>
  <c r="V10" i="13" s="1"/>
  <c r="I10" i="13"/>
  <c r="C10" i="13"/>
  <c r="O9" i="13"/>
  <c r="L9" i="13"/>
  <c r="J9" i="13"/>
  <c r="I9" i="13"/>
  <c r="M9" i="13" s="1"/>
  <c r="U9" i="13" s="1"/>
  <c r="C9" i="13"/>
  <c r="O8" i="13"/>
  <c r="L8" i="13"/>
  <c r="T8" i="13" s="1"/>
  <c r="J8" i="13"/>
  <c r="N8" i="13" s="1"/>
  <c r="V8" i="13" s="1"/>
  <c r="I8" i="13"/>
  <c r="C8" i="13"/>
  <c r="O7" i="13"/>
  <c r="L7" i="13"/>
  <c r="J7" i="13"/>
  <c r="N7" i="13" s="1"/>
  <c r="I7" i="13"/>
  <c r="M7" i="13" s="1"/>
  <c r="U7" i="13" s="1"/>
  <c r="C7" i="13"/>
  <c r="R6" i="13"/>
  <c r="Q6" i="13"/>
  <c r="P6" i="13"/>
  <c r="P5" i="13" s="1"/>
  <c r="H6" i="13"/>
  <c r="F6" i="13"/>
  <c r="E6" i="13"/>
  <c r="D6" i="13"/>
  <c r="H5" i="13"/>
  <c r="F5" i="13" l="1"/>
  <c r="S57" i="8"/>
  <c r="D57" i="8" s="1"/>
  <c r="D55" i="8" s="1"/>
  <c r="E41" i="13"/>
  <c r="G17" i="13"/>
  <c r="D34" i="13"/>
  <c r="F34" i="13"/>
  <c r="C38" i="13"/>
  <c r="Q5" i="13"/>
  <c r="G9" i="13"/>
  <c r="G14" i="13"/>
  <c r="S22" i="13"/>
  <c r="G13" i="13"/>
  <c r="L6" i="13"/>
  <c r="O19" i="13"/>
  <c r="F41" i="13"/>
  <c r="G10" i="13"/>
  <c r="G18" i="13"/>
  <c r="D5" i="13"/>
  <c r="G26" i="13"/>
  <c r="I39" i="13"/>
  <c r="J39" i="13" s="1"/>
  <c r="N9" i="13"/>
  <c r="V9" i="13" s="1"/>
  <c r="T10" i="13"/>
  <c r="J20" i="13"/>
  <c r="J19" i="13" s="1"/>
  <c r="E34" i="13"/>
  <c r="O6" i="13"/>
  <c r="L19" i="13"/>
  <c r="I40" i="13"/>
  <c r="J40" i="13" s="1"/>
  <c r="G22" i="13"/>
  <c r="G43" i="13"/>
  <c r="I37" i="13"/>
  <c r="I43" i="13" s="1"/>
  <c r="V7" i="13"/>
  <c r="J6" i="13"/>
  <c r="T7" i="13"/>
  <c r="K7" i="13"/>
  <c r="M10" i="13"/>
  <c r="T11" i="13"/>
  <c r="S11" i="13" s="1"/>
  <c r="K11" i="13"/>
  <c r="M14" i="13"/>
  <c r="T15" i="13"/>
  <c r="S15" i="13" s="1"/>
  <c r="K15" i="13"/>
  <c r="M18" i="13"/>
  <c r="G7" i="13"/>
  <c r="C6" i="13"/>
  <c r="G11" i="13"/>
  <c r="G15" i="13"/>
  <c r="U25" i="13"/>
  <c r="K25" i="13"/>
  <c r="S25" i="13"/>
  <c r="G8" i="13"/>
  <c r="I6" i="13"/>
  <c r="M8" i="13"/>
  <c r="T9" i="13"/>
  <c r="M12" i="13"/>
  <c r="K13" i="13"/>
  <c r="T13" i="13"/>
  <c r="S13" i="13" s="1"/>
  <c r="M16" i="13"/>
  <c r="K17" i="13"/>
  <c r="T17" i="13"/>
  <c r="S17" i="13" s="1"/>
  <c r="E19" i="13"/>
  <c r="E5" i="13" s="1"/>
  <c r="I20" i="13"/>
  <c r="M20" i="13" s="1"/>
  <c r="C20" i="13"/>
  <c r="C19" i="13" s="1"/>
  <c r="M21" i="13"/>
  <c r="G21" i="13"/>
  <c r="K24" i="13"/>
  <c r="S26" i="13"/>
  <c r="M23" i="13"/>
  <c r="G24" i="13"/>
  <c r="M27" i="13"/>
  <c r="G42" i="13"/>
  <c r="G41" i="13" s="1"/>
  <c r="T20" i="13"/>
  <c r="K22" i="13"/>
  <c r="T24" i="13"/>
  <c r="S24" i="13" s="1"/>
  <c r="G25" i="13"/>
  <c r="K26" i="13"/>
  <c r="H36" i="13"/>
  <c r="G35" i="13"/>
  <c r="G34" i="13" s="1"/>
  <c r="L5" i="13" l="1"/>
  <c r="M6" i="13"/>
  <c r="O5" i="13"/>
  <c r="G6" i="13"/>
  <c r="J38" i="13"/>
  <c r="J5" i="13"/>
  <c r="I38" i="13"/>
  <c r="S9" i="13"/>
  <c r="N6" i="13"/>
  <c r="J37" i="13"/>
  <c r="J43" i="13" s="1"/>
  <c r="K9" i="13"/>
  <c r="V6" i="13"/>
  <c r="N20" i="13"/>
  <c r="K20" i="13" s="1"/>
  <c r="K27" i="13"/>
  <c r="U27" i="13"/>
  <c r="S27" i="13" s="1"/>
  <c r="U21" i="13"/>
  <c r="S21" i="13" s="1"/>
  <c r="K21" i="13"/>
  <c r="M19" i="13"/>
  <c r="M5" i="13" s="1"/>
  <c r="U20" i="13"/>
  <c r="C36" i="13"/>
  <c r="I36" i="13"/>
  <c r="H42" i="13"/>
  <c r="H41" i="13" s="1"/>
  <c r="H35" i="13"/>
  <c r="H34" i="13" s="1"/>
  <c r="U16" i="13"/>
  <c r="S16" i="13" s="1"/>
  <c r="K16" i="13"/>
  <c r="U12" i="13"/>
  <c r="S12" i="13" s="1"/>
  <c r="K12" i="13"/>
  <c r="U8" i="13"/>
  <c r="K8" i="13"/>
  <c r="C5" i="13"/>
  <c r="T19" i="13"/>
  <c r="K23" i="13"/>
  <c r="U23" i="13"/>
  <c r="S23" i="13" s="1"/>
  <c r="T6" i="13"/>
  <c r="S7" i="13"/>
  <c r="I19" i="13"/>
  <c r="I5" i="13" s="1"/>
  <c r="G20" i="13"/>
  <c r="G19" i="13" s="1"/>
  <c r="U18" i="13"/>
  <c r="S18" i="13" s="1"/>
  <c r="K18" i="13"/>
  <c r="U14" i="13"/>
  <c r="S14" i="13" s="1"/>
  <c r="K14" i="13"/>
  <c r="U10" i="13"/>
  <c r="S10" i="13" s="1"/>
  <c r="K10" i="13"/>
  <c r="K6" i="13" l="1"/>
  <c r="G5" i="13"/>
  <c r="K19" i="13"/>
  <c r="K5" i="13" s="1"/>
  <c r="V20" i="13"/>
  <c r="V19" i="13" s="1"/>
  <c r="V5" i="13" s="1"/>
  <c r="N19" i="13"/>
  <c r="N5" i="13" s="1"/>
  <c r="U6" i="13"/>
  <c r="S8" i="13"/>
  <c r="S6" i="13" s="1"/>
  <c r="C35" i="13"/>
  <c r="C34" i="13" s="1"/>
  <c r="C42" i="13"/>
  <c r="C41" i="13" s="1"/>
  <c r="T5" i="13"/>
  <c r="U19" i="13"/>
  <c r="I42" i="13"/>
  <c r="I41" i="13" s="1"/>
  <c r="I35" i="13"/>
  <c r="I34" i="13" s="1"/>
  <c r="J36" i="13"/>
  <c r="S20" i="13" l="1"/>
  <c r="S19" i="13" s="1"/>
  <c r="S5" i="13" s="1"/>
  <c r="J42" i="13"/>
  <c r="J41" i="13" s="1"/>
  <c r="J35" i="13"/>
  <c r="J34" i="13" s="1"/>
  <c r="U5" i="13"/>
  <c r="G15" i="12" l="1"/>
  <c r="E15" i="12"/>
  <c r="D15" i="12"/>
  <c r="C15" i="12"/>
  <c r="F14" i="12"/>
  <c r="H14" i="12" s="1"/>
  <c r="F13" i="12"/>
  <c r="H13" i="12" s="1"/>
  <c r="F12" i="12"/>
  <c r="H12" i="12" s="1"/>
  <c r="F11" i="12"/>
  <c r="H11" i="12" s="1"/>
  <c r="F10" i="12"/>
  <c r="H10" i="12" s="1"/>
  <c r="F9" i="12"/>
  <c r="H9" i="12" s="1"/>
  <c r="F8" i="12"/>
  <c r="F15" i="12" l="1"/>
  <c r="H8" i="12"/>
  <c r="H15" i="12" s="1"/>
  <c r="U25" i="8" l="1"/>
  <c r="V25" i="8"/>
  <c r="U26" i="8"/>
  <c r="M14" i="8"/>
  <c r="R13" i="5"/>
  <c r="I14" i="5"/>
  <c r="I19" i="5" s="1"/>
  <c r="D19" i="5" s="1"/>
  <c r="J14" i="5"/>
  <c r="K14" i="5"/>
  <c r="L14" i="5"/>
  <c r="M14" i="5"/>
  <c r="M19" i="5" s="1"/>
  <c r="N14" i="5"/>
  <c r="O14" i="5"/>
  <c r="O19" i="5" s="1"/>
  <c r="P14" i="5"/>
  <c r="P19" i="5" s="1"/>
  <c r="Q14" i="5"/>
  <c r="Q19" i="5" s="1"/>
  <c r="I15" i="5"/>
  <c r="I20" i="5" s="1"/>
  <c r="J15" i="5"/>
  <c r="K15" i="5"/>
  <c r="L15" i="5"/>
  <c r="M15" i="5"/>
  <c r="M20" i="5" s="1"/>
  <c r="N15" i="5"/>
  <c r="N20" i="5" s="1"/>
  <c r="O15" i="5"/>
  <c r="O20" i="5" s="1"/>
  <c r="P15" i="5"/>
  <c r="P20" i="5" s="1"/>
  <c r="Q15" i="5"/>
  <c r="Q20" i="5" s="1"/>
  <c r="I16" i="5"/>
  <c r="J16" i="5"/>
  <c r="K16" i="5"/>
  <c r="L16" i="5"/>
  <c r="L21" i="5" s="1"/>
  <c r="M16" i="5"/>
  <c r="M21" i="5" s="1"/>
  <c r="N16" i="5"/>
  <c r="N21" i="5" s="1"/>
  <c r="O16" i="5"/>
  <c r="O21" i="5" s="1"/>
  <c r="P16" i="5"/>
  <c r="P21" i="5" s="1"/>
  <c r="Q16" i="5"/>
  <c r="Q21" i="5" s="1"/>
  <c r="I17" i="5"/>
  <c r="J17" i="5"/>
  <c r="K17" i="5"/>
  <c r="K22" i="5" s="1"/>
  <c r="L17" i="5"/>
  <c r="L22" i="5" s="1"/>
  <c r="M17" i="5"/>
  <c r="M22" i="5" s="1"/>
  <c r="N17" i="5"/>
  <c r="N22" i="5" s="1"/>
  <c r="O17" i="5"/>
  <c r="P17" i="5"/>
  <c r="Q17" i="5"/>
  <c r="Q22" i="5" s="1"/>
  <c r="H15" i="5"/>
  <c r="H20" i="5" s="1"/>
  <c r="H16" i="5"/>
  <c r="H21" i="5" s="1"/>
  <c r="H17" i="5"/>
  <c r="H22" i="5" s="1"/>
  <c r="H14" i="5"/>
  <c r="U24" i="8" l="1"/>
  <c r="C31" i="8"/>
  <c r="D17" i="5"/>
  <c r="F17" i="5"/>
  <c r="D20" i="5"/>
  <c r="P22" i="5"/>
  <c r="F22" i="5" s="1"/>
  <c r="E16" i="5"/>
  <c r="F15" i="5"/>
  <c r="G14" i="5"/>
  <c r="G22" i="5"/>
  <c r="D16" i="5"/>
  <c r="E15" i="5"/>
  <c r="F14" i="5"/>
  <c r="G21" i="5"/>
  <c r="F16" i="5"/>
  <c r="G15" i="5"/>
  <c r="D15" i="5"/>
  <c r="E14" i="5"/>
  <c r="K20" i="5"/>
  <c r="F20" i="5" s="1"/>
  <c r="K19" i="5"/>
  <c r="F19" i="5" s="1"/>
  <c r="C21" i="5"/>
  <c r="L20" i="5"/>
  <c r="G20" i="5" s="1"/>
  <c r="L19" i="5"/>
  <c r="G19" i="5" s="1"/>
  <c r="I21" i="5"/>
  <c r="D21" i="5" s="1"/>
  <c r="J20" i="5"/>
  <c r="E20" i="5" s="1"/>
  <c r="J19" i="5"/>
  <c r="E19" i="5" s="1"/>
  <c r="V31" i="8"/>
  <c r="C19" i="5"/>
  <c r="U31" i="8"/>
  <c r="C17" i="5"/>
  <c r="G17" i="5"/>
  <c r="I22" i="5"/>
  <c r="D22" i="5" s="1"/>
  <c r="G16" i="5"/>
  <c r="U32" i="8"/>
  <c r="F21" i="5"/>
  <c r="C14" i="5"/>
  <c r="E21" i="5"/>
  <c r="E17" i="5"/>
  <c r="D14" i="5"/>
  <c r="E22" i="5"/>
  <c r="C22" i="5"/>
  <c r="C20" i="5"/>
  <c r="C16" i="5"/>
  <c r="C15" i="5"/>
  <c r="M46" i="8" l="1"/>
  <c r="D46" i="8" s="1"/>
  <c r="D43" i="8" s="1"/>
  <c r="U38" i="8"/>
  <c r="V125" i="8"/>
  <c r="V123" i="8" s="1"/>
  <c r="W124" i="8"/>
  <c r="U123" i="8"/>
  <c r="V122" i="8"/>
  <c r="W122" i="8" s="1"/>
  <c r="W121" i="8"/>
  <c r="U120" i="8"/>
  <c r="U107" i="8" s="1"/>
  <c r="V119" i="8"/>
  <c r="W119" i="8" s="1"/>
  <c r="W118" i="8"/>
  <c r="U117" i="8"/>
  <c r="V116" i="8"/>
  <c r="W116" i="8" s="1"/>
  <c r="W115" i="8"/>
  <c r="U114" i="8"/>
  <c r="V113" i="8"/>
  <c r="W113" i="8" s="1"/>
  <c r="W112" i="8"/>
  <c r="U111" i="8"/>
  <c r="V110" i="8"/>
  <c r="W110" i="8" s="1"/>
  <c r="W109" i="8"/>
  <c r="U108" i="8"/>
  <c r="V106" i="8"/>
  <c r="W106" i="8" s="1"/>
  <c r="W105" i="8"/>
  <c r="U104" i="8"/>
  <c r="V103" i="8"/>
  <c r="W103" i="8" s="1"/>
  <c r="W102" i="8"/>
  <c r="U101" i="8"/>
  <c r="U88" i="8" s="1"/>
  <c r="V100" i="8"/>
  <c r="W100" i="8" s="1"/>
  <c r="W99" i="8"/>
  <c r="U98" i="8"/>
  <c r="V97" i="8"/>
  <c r="W97" i="8" s="1"/>
  <c r="W96" i="8"/>
  <c r="U95" i="8"/>
  <c r="V94" i="8"/>
  <c r="W94" i="8" s="1"/>
  <c r="W93" i="8"/>
  <c r="U92" i="8"/>
  <c r="V91" i="8"/>
  <c r="W91" i="8" s="1"/>
  <c r="W90" i="8"/>
  <c r="U89" i="8"/>
  <c r="W87" i="8"/>
  <c r="W86" i="8"/>
  <c r="W85" i="8"/>
  <c r="W84" i="8"/>
  <c r="W83" i="8"/>
  <c r="W82" i="8"/>
  <c r="W81" i="8"/>
  <c r="V80" i="8"/>
  <c r="U80" i="8"/>
  <c r="W79" i="8"/>
  <c r="W70" i="8" s="1"/>
  <c r="W78" i="8"/>
  <c r="W77" i="8"/>
  <c r="V76" i="8"/>
  <c r="U76" i="8"/>
  <c r="W75" i="8"/>
  <c r="W74" i="8"/>
  <c r="W73" i="8"/>
  <c r="W72" i="8"/>
  <c r="V71" i="8"/>
  <c r="U71" i="8"/>
  <c r="V70" i="8"/>
  <c r="U70" i="8"/>
  <c r="W69" i="8"/>
  <c r="W68" i="8"/>
  <c r="W61" i="8" s="1"/>
  <c r="W67" i="8"/>
  <c r="W66" i="8"/>
  <c r="W65" i="8"/>
  <c r="V64" i="8"/>
  <c r="U64" i="8"/>
  <c r="W63" i="8"/>
  <c r="W62" i="8"/>
  <c r="V61" i="8"/>
  <c r="U61" i="8"/>
  <c r="W59" i="8"/>
  <c r="W57" i="8"/>
  <c r="W56" i="8"/>
  <c r="V55" i="8"/>
  <c r="U55" i="8"/>
  <c r="V50" i="8"/>
  <c r="W50" i="8" s="1"/>
  <c r="W49" i="8"/>
  <c r="W48" i="8"/>
  <c r="U47" i="8"/>
  <c r="W46" i="8"/>
  <c r="W45" i="8"/>
  <c r="W44" i="8"/>
  <c r="V43" i="8"/>
  <c r="U43" i="8"/>
  <c r="V37" i="8"/>
  <c r="U37" i="8"/>
  <c r="V20" i="8"/>
  <c r="W19" i="8"/>
  <c r="W25" i="8" s="1"/>
  <c r="U18" i="8"/>
  <c r="W17" i="8"/>
  <c r="W16" i="8"/>
  <c r="V15" i="8"/>
  <c r="U15" i="8"/>
  <c r="W14" i="8"/>
  <c r="W13" i="8"/>
  <c r="V12" i="8"/>
  <c r="U12" i="8"/>
  <c r="M125" i="8"/>
  <c r="N125" i="8" s="1"/>
  <c r="N124" i="8"/>
  <c r="L123" i="8"/>
  <c r="M122" i="8"/>
  <c r="N122" i="8" s="1"/>
  <c r="N121" i="8"/>
  <c r="L120" i="8"/>
  <c r="L107" i="8" s="1"/>
  <c r="M119" i="8"/>
  <c r="N119" i="8" s="1"/>
  <c r="N118" i="8"/>
  <c r="L117" i="8"/>
  <c r="M116" i="8"/>
  <c r="N116" i="8" s="1"/>
  <c r="N115" i="8"/>
  <c r="L114" i="8"/>
  <c r="M113" i="8"/>
  <c r="N113" i="8" s="1"/>
  <c r="N112" i="8"/>
  <c r="L111" i="8"/>
  <c r="M110" i="8"/>
  <c r="M108" i="8" s="1"/>
  <c r="N109" i="8"/>
  <c r="L108" i="8"/>
  <c r="M106" i="8"/>
  <c r="M104" i="8" s="1"/>
  <c r="N105" i="8"/>
  <c r="L104" i="8"/>
  <c r="M103" i="8"/>
  <c r="N103" i="8" s="1"/>
  <c r="N102" i="8"/>
  <c r="L101" i="8"/>
  <c r="L88" i="8" s="1"/>
  <c r="M100" i="8"/>
  <c r="M98" i="8" s="1"/>
  <c r="N99" i="8"/>
  <c r="L98" i="8"/>
  <c r="M97" i="8"/>
  <c r="N97" i="8" s="1"/>
  <c r="N96" i="8"/>
  <c r="L95" i="8"/>
  <c r="M94" i="8"/>
  <c r="M92" i="8" s="1"/>
  <c r="N93" i="8"/>
  <c r="L92" i="8"/>
  <c r="M91" i="8"/>
  <c r="N91" i="8" s="1"/>
  <c r="N90" i="8"/>
  <c r="L89" i="8"/>
  <c r="N87" i="8"/>
  <c r="N86" i="8"/>
  <c r="N85" i="8"/>
  <c r="N84" i="8"/>
  <c r="N83" i="8"/>
  <c r="N82" i="8"/>
  <c r="N81" i="8"/>
  <c r="M80" i="8"/>
  <c r="L80" i="8"/>
  <c r="N79" i="8"/>
  <c r="N70" i="8" s="1"/>
  <c r="N78" i="8"/>
  <c r="N77" i="8"/>
  <c r="M76" i="8"/>
  <c r="L76" i="8"/>
  <c r="N75" i="8"/>
  <c r="N74" i="8"/>
  <c r="N73" i="8"/>
  <c r="N72" i="8"/>
  <c r="M71" i="8"/>
  <c r="L71" i="8"/>
  <c r="M70" i="8"/>
  <c r="L70" i="8"/>
  <c r="N69" i="8"/>
  <c r="N68" i="8"/>
  <c r="N61" i="8" s="1"/>
  <c r="N67" i="8"/>
  <c r="N66" i="8"/>
  <c r="N65" i="8"/>
  <c r="M64" i="8"/>
  <c r="L64" i="8"/>
  <c r="N63" i="8"/>
  <c r="N62" i="8"/>
  <c r="M61" i="8"/>
  <c r="L61" i="8"/>
  <c r="N59" i="8"/>
  <c r="N56" i="8"/>
  <c r="N49" i="8"/>
  <c r="N48" i="8"/>
  <c r="N45" i="8"/>
  <c r="N44" i="8"/>
  <c r="M19" i="8"/>
  <c r="M18" i="8" s="1"/>
  <c r="N17" i="8"/>
  <c r="N16" i="8"/>
  <c r="M15" i="8"/>
  <c r="M26" i="8" s="1"/>
  <c r="N14" i="8"/>
  <c r="M13" i="8"/>
  <c r="N13" i="8" s="1"/>
  <c r="U11" i="8" l="1"/>
  <c r="M43" i="8"/>
  <c r="W71" i="8"/>
  <c r="W12" i="8"/>
  <c r="M123" i="8"/>
  <c r="W37" i="8"/>
  <c r="W92" i="8"/>
  <c r="W31" i="8"/>
  <c r="U42" i="8"/>
  <c r="N76" i="8"/>
  <c r="W76" i="8"/>
  <c r="V92" i="8"/>
  <c r="V111" i="8"/>
  <c r="W114" i="8"/>
  <c r="V104" i="8"/>
  <c r="C25" i="8"/>
  <c r="W20" i="8"/>
  <c r="W26" i="8" s="1"/>
  <c r="W24" i="8" s="1"/>
  <c r="V26" i="8"/>
  <c r="V24" i="8" s="1"/>
  <c r="V98" i="8"/>
  <c r="W125" i="8"/>
  <c r="W123" i="8" s="1"/>
  <c r="W111" i="8"/>
  <c r="W104" i="8"/>
  <c r="V117" i="8"/>
  <c r="W117" i="8"/>
  <c r="M117" i="8"/>
  <c r="W64" i="8"/>
  <c r="W120" i="8"/>
  <c r="W107" i="8" s="1"/>
  <c r="N71" i="8"/>
  <c r="N111" i="8"/>
  <c r="N80" i="8"/>
  <c r="W98" i="8"/>
  <c r="W80" i="8"/>
  <c r="V18" i="8"/>
  <c r="U30" i="8"/>
  <c r="N15" i="8"/>
  <c r="N12" i="8"/>
  <c r="M12" i="8"/>
  <c r="M11" i="8" s="1"/>
  <c r="V47" i="8"/>
  <c r="V42" i="8" s="1"/>
  <c r="W55" i="8"/>
  <c r="W15" i="8"/>
  <c r="W43" i="8"/>
  <c r="N46" i="8"/>
  <c r="N43" i="8" s="1"/>
  <c r="W47" i="8"/>
  <c r="W89" i="8"/>
  <c r="W95" i="8"/>
  <c r="W101" i="8"/>
  <c r="W88" i="8" s="1"/>
  <c r="W108" i="8"/>
  <c r="U60" i="8"/>
  <c r="V11" i="8"/>
  <c r="V108" i="8"/>
  <c r="V114" i="8"/>
  <c r="V120" i="8"/>
  <c r="V107" i="8" s="1"/>
  <c r="U36" i="8"/>
  <c r="V89" i="8"/>
  <c r="V95" i="8"/>
  <c r="V101" i="8"/>
  <c r="V88" i="8" s="1"/>
  <c r="N19" i="8"/>
  <c r="N64" i="8"/>
  <c r="N94" i="8"/>
  <c r="N92" i="8" s="1"/>
  <c r="N100" i="8"/>
  <c r="N98" i="8" s="1"/>
  <c r="N106" i="8"/>
  <c r="N104" i="8" s="1"/>
  <c r="M111" i="8"/>
  <c r="N123" i="8"/>
  <c r="N89" i="8"/>
  <c r="N95" i="8"/>
  <c r="N101" i="8"/>
  <c r="N88" i="8" s="1"/>
  <c r="N117" i="8"/>
  <c r="N120" i="8"/>
  <c r="N107" i="8" s="1"/>
  <c r="N114" i="8"/>
  <c r="N110" i="8"/>
  <c r="N108" i="8" s="1"/>
  <c r="M114" i="8"/>
  <c r="M120" i="8"/>
  <c r="M107" i="8" s="1"/>
  <c r="N20" i="8"/>
  <c r="M89" i="8"/>
  <c r="M95" i="8"/>
  <c r="M101" i="8"/>
  <c r="M88" i="8" s="1"/>
  <c r="N26" i="8" l="1"/>
  <c r="N32" i="8" s="1"/>
  <c r="N18" i="8"/>
  <c r="M32" i="8"/>
  <c r="N11" i="8"/>
  <c r="W18" i="8"/>
  <c r="U10" i="8"/>
  <c r="U9" i="8" s="1"/>
  <c r="W42" i="8"/>
  <c r="N25" i="8"/>
  <c r="V32" i="8"/>
  <c r="W32" i="8"/>
  <c r="W30" i="8" s="1"/>
  <c r="M25" i="8"/>
  <c r="M24" i="8" s="1"/>
  <c r="W11" i="8"/>
  <c r="U58" i="8"/>
  <c r="V60" i="8"/>
  <c r="V58" i="8" s="1"/>
  <c r="V54" i="8" s="1"/>
  <c r="M38" i="8"/>
  <c r="N24" i="8" l="1"/>
  <c r="M47" i="8"/>
  <c r="M42" i="8" s="1"/>
  <c r="N31" i="8"/>
  <c r="N30" i="8" s="1"/>
  <c r="V38" i="8"/>
  <c r="V30" i="8"/>
  <c r="U54" i="8"/>
  <c r="W60" i="8"/>
  <c r="W58" i="8" s="1"/>
  <c r="W54" i="8" s="1"/>
  <c r="N38" i="8"/>
  <c r="N50" i="8" l="1"/>
  <c r="N47" i="8" s="1"/>
  <c r="N42" i="8" s="1"/>
  <c r="L10" i="8"/>
  <c r="L9" i="8" s="1"/>
  <c r="M30" i="8"/>
  <c r="M55" i="8"/>
  <c r="M54" i="8" s="1"/>
  <c r="W38" i="8"/>
  <c r="W36" i="8" s="1"/>
  <c r="V36" i="8"/>
  <c r="M37" i="8"/>
  <c r="V10" i="8" l="1"/>
  <c r="V9" i="8" s="1"/>
  <c r="W10" i="8"/>
  <c r="W9" i="8" s="1"/>
  <c r="M36" i="8"/>
  <c r="N57" i="8"/>
  <c r="N55" i="8" s="1"/>
  <c r="N60" i="8"/>
  <c r="N58" i="8" s="1"/>
  <c r="N37" i="8"/>
  <c r="N54" i="8" l="1"/>
  <c r="M10" i="8"/>
  <c r="M9" i="8" s="1"/>
  <c r="N36" i="8"/>
  <c r="N10" i="8" l="1"/>
  <c r="N9" i="8" s="1"/>
  <c r="G25" i="5" l="1"/>
  <c r="D14" i="8"/>
  <c r="S125" i="8"/>
  <c r="T125" i="8" s="1"/>
  <c r="J125" i="8"/>
  <c r="K125" i="8" s="1"/>
  <c r="H125" i="8"/>
  <c r="C125" i="8"/>
  <c r="T124" i="8"/>
  <c r="K124" i="8"/>
  <c r="H124" i="8"/>
  <c r="D124" i="8"/>
  <c r="C124" i="8"/>
  <c r="R123" i="8"/>
  <c r="I123" i="8"/>
  <c r="G123" i="8"/>
  <c r="F123" i="8"/>
  <c r="S122" i="8"/>
  <c r="T122" i="8" s="1"/>
  <c r="J122" i="8"/>
  <c r="K122" i="8" s="1"/>
  <c r="H122" i="8"/>
  <c r="C122" i="8"/>
  <c r="T121" i="8"/>
  <c r="K121" i="8"/>
  <c r="H121" i="8"/>
  <c r="D121" i="8"/>
  <c r="C121" i="8"/>
  <c r="R120" i="8"/>
  <c r="R107" i="8" s="1"/>
  <c r="I120" i="8"/>
  <c r="I107" i="8" s="1"/>
  <c r="G120" i="8"/>
  <c r="G107" i="8" s="1"/>
  <c r="F120" i="8"/>
  <c r="F107" i="8" s="1"/>
  <c r="S119" i="8"/>
  <c r="T119" i="8" s="1"/>
  <c r="J119" i="8"/>
  <c r="K119" i="8" s="1"/>
  <c r="H119" i="8"/>
  <c r="C119" i="8"/>
  <c r="T118" i="8"/>
  <c r="K118" i="8"/>
  <c r="H118" i="8"/>
  <c r="D118" i="8"/>
  <c r="C118" i="8"/>
  <c r="R117" i="8"/>
  <c r="I117" i="8"/>
  <c r="G117" i="8"/>
  <c r="F117" i="8"/>
  <c r="S116" i="8"/>
  <c r="T116" i="8" s="1"/>
  <c r="J116" i="8"/>
  <c r="K116" i="8" s="1"/>
  <c r="H116" i="8"/>
  <c r="C116" i="8"/>
  <c r="T115" i="8"/>
  <c r="K115" i="8"/>
  <c r="H115" i="8"/>
  <c r="D115" i="8"/>
  <c r="C115" i="8"/>
  <c r="R114" i="8"/>
  <c r="I114" i="8"/>
  <c r="G114" i="8"/>
  <c r="F114" i="8"/>
  <c r="S113" i="8"/>
  <c r="T113" i="8" s="1"/>
  <c r="J113" i="8"/>
  <c r="K113" i="8" s="1"/>
  <c r="H113" i="8"/>
  <c r="C113" i="8"/>
  <c r="T112" i="8"/>
  <c r="K112" i="8"/>
  <c r="H112" i="8"/>
  <c r="D112" i="8"/>
  <c r="C112" i="8"/>
  <c r="R111" i="8"/>
  <c r="I111" i="8"/>
  <c r="G111" i="8"/>
  <c r="F111" i="8"/>
  <c r="S110" i="8"/>
  <c r="T110" i="8" s="1"/>
  <c r="J110" i="8"/>
  <c r="K110" i="8" s="1"/>
  <c r="H110" i="8"/>
  <c r="C110" i="8"/>
  <c r="T109" i="8"/>
  <c r="K109" i="8"/>
  <c r="H109" i="8"/>
  <c r="D109" i="8"/>
  <c r="C109" i="8"/>
  <c r="R108" i="8"/>
  <c r="I108" i="8"/>
  <c r="G108" i="8"/>
  <c r="F108" i="8"/>
  <c r="S106" i="8"/>
  <c r="T106" i="8" s="1"/>
  <c r="J106" i="8"/>
  <c r="K106" i="8" s="1"/>
  <c r="H106" i="8"/>
  <c r="C106" i="8"/>
  <c r="T105" i="8"/>
  <c r="K105" i="8"/>
  <c r="H105" i="8"/>
  <c r="D105" i="8"/>
  <c r="C105" i="8"/>
  <c r="R104" i="8"/>
  <c r="I104" i="8"/>
  <c r="G104" i="8"/>
  <c r="F104" i="8"/>
  <c r="S103" i="8"/>
  <c r="T103" i="8" s="1"/>
  <c r="J103" i="8"/>
  <c r="K103" i="8" s="1"/>
  <c r="H103" i="8"/>
  <c r="C103" i="8"/>
  <c r="T102" i="8"/>
  <c r="K102" i="8"/>
  <c r="H102" i="8"/>
  <c r="D102" i="8"/>
  <c r="C102" i="8"/>
  <c r="R101" i="8"/>
  <c r="R88" i="8" s="1"/>
  <c r="I101" i="8"/>
  <c r="I88" i="8" s="1"/>
  <c r="G101" i="8"/>
  <c r="G88" i="8" s="1"/>
  <c r="F101" i="8"/>
  <c r="F88" i="8" s="1"/>
  <c r="S100" i="8"/>
  <c r="T100" i="8" s="1"/>
  <c r="J100" i="8"/>
  <c r="K100" i="8" s="1"/>
  <c r="H100" i="8"/>
  <c r="C100" i="8"/>
  <c r="T99" i="8"/>
  <c r="K99" i="8"/>
  <c r="H99" i="8"/>
  <c r="D99" i="8"/>
  <c r="C99" i="8"/>
  <c r="R98" i="8"/>
  <c r="I98" i="8"/>
  <c r="G98" i="8"/>
  <c r="F98" i="8"/>
  <c r="S97" i="8"/>
  <c r="T97" i="8" s="1"/>
  <c r="J97" i="8"/>
  <c r="K97" i="8" s="1"/>
  <c r="H97" i="8"/>
  <c r="C97" i="8"/>
  <c r="T96" i="8"/>
  <c r="K96" i="8"/>
  <c r="H96" i="8"/>
  <c r="D96" i="8"/>
  <c r="C96" i="8"/>
  <c r="R95" i="8"/>
  <c r="I95" i="8"/>
  <c r="G95" i="8"/>
  <c r="F95" i="8"/>
  <c r="S94" i="8"/>
  <c r="T94" i="8" s="1"/>
  <c r="J94" i="8"/>
  <c r="K94" i="8" s="1"/>
  <c r="H94" i="8"/>
  <c r="C94" i="8"/>
  <c r="T93" i="8"/>
  <c r="K93" i="8"/>
  <c r="H93" i="8"/>
  <c r="D93" i="8"/>
  <c r="C93" i="8"/>
  <c r="R92" i="8"/>
  <c r="I92" i="8"/>
  <c r="G92" i="8"/>
  <c r="F92" i="8"/>
  <c r="S91" i="8"/>
  <c r="T91" i="8" s="1"/>
  <c r="J91" i="8"/>
  <c r="K91" i="8" s="1"/>
  <c r="H91" i="8"/>
  <c r="C91" i="8"/>
  <c r="T90" i="8"/>
  <c r="K90" i="8"/>
  <c r="H90" i="8"/>
  <c r="D90" i="8"/>
  <c r="C90" i="8"/>
  <c r="R89" i="8"/>
  <c r="I89" i="8"/>
  <c r="G89" i="8"/>
  <c r="F89" i="8"/>
  <c r="T87" i="8"/>
  <c r="K87" i="8"/>
  <c r="H87" i="8"/>
  <c r="D87" i="8"/>
  <c r="C87" i="8"/>
  <c r="T86" i="8"/>
  <c r="K86" i="8"/>
  <c r="H86" i="8"/>
  <c r="D86" i="8"/>
  <c r="C86" i="8"/>
  <c r="T85" i="8"/>
  <c r="K85" i="8"/>
  <c r="H85" i="8"/>
  <c r="D85" i="8"/>
  <c r="C85" i="8"/>
  <c r="T84" i="8"/>
  <c r="K84" i="8"/>
  <c r="H84" i="8"/>
  <c r="D84" i="8"/>
  <c r="C84" i="8"/>
  <c r="T83" i="8"/>
  <c r="K83" i="8"/>
  <c r="H83" i="8"/>
  <c r="D83" i="8"/>
  <c r="C83" i="8"/>
  <c r="T82" i="8"/>
  <c r="K82" i="8"/>
  <c r="H82" i="8"/>
  <c r="D82" i="8"/>
  <c r="C82" i="8"/>
  <c r="T81" i="8"/>
  <c r="K81" i="8"/>
  <c r="H81" i="8"/>
  <c r="D81" i="8"/>
  <c r="C81" i="8"/>
  <c r="S80" i="8"/>
  <c r="R80" i="8"/>
  <c r="J80" i="8"/>
  <c r="I80" i="8"/>
  <c r="G80" i="8"/>
  <c r="F80" i="8"/>
  <c r="T79" i="8"/>
  <c r="T70" i="8" s="1"/>
  <c r="K79" i="8"/>
  <c r="H79" i="8"/>
  <c r="H70" i="8" s="1"/>
  <c r="D79" i="8"/>
  <c r="D70" i="8" s="1"/>
  <c r="C79" i="8"/>
  <c r="C70" i="8" s="1"/>
  <c r="T78" i="8"/>
  <c r="K78" i="8"/>
  <c r="H78" i="8"/>
  <c r="D78" i="8"/>
  <c r="C78" i="8"/>
  <c r="T77" i="8"/>
  <c r="K77" i="8"/>
  <c r="H77" i="8"/>
  <c r="D77" i="8"/>
  <c r="C77" i="8"/>
  <c r="S76" i="8"/>
  <c r="R76" i="8"/>
  <c r="J76" i="8"/>
  <c r="I76" i="8"/>
  <c r="G76" i="8"/>
  <c r="F76" i="8"/>
  <c r="T75" i="8"/>
  <c r="K75" i="8"/>
  <c r="H75" i="8"/>
  <c r="D75" i="8"/>
  <c r="C75" i="8"/>
  <c r="T74" i="8"/>
  <c r="K74" i="8"/>
  <c r="H74" i="8"/>
  <c r="D74" i="8"/>
  <c r="C74" i="8"/>
  <c r="T73" i="8"/>
  <c r="K73" i="8"/>
  <c r="H73" i="8"/>
  <c r="D73" i="8"/>
  <c r="C73" i="8"/>
  <c r="T72" i="8"/>
  <c r="K72" i="8"/>
  <c r="H72" i="8"/>
  <c r="D72" i="8"/>
  <c r="C72" i="8"/>
  <c r="S71" i="8"/>
  <c r="R71" i="8"/>
  <c r="J71" i="8"/>
  <c r="I71" i="8"/>
  <c r="G71" i="8"/>
  <c r="F71" i="8"/>
  <c r="S70" i="8"/>
  <c r="R70" i="8"/>
  <c r="J70" i="8"/>
  <c r="I70" i="8"/>
  <c r="G70" i="8"/>
  <c r="F70" i="8"/>
  <c r="T69" i="8"/>
  <c r="K69" i="8"/>
  <c r="H69" i="8"/>
  <c r="D69" i="8"/>
  <c r="C69" i="8"/>
  <c r="T68" i="8"/>
  <c r="T61" i="8" s="1"/>
  <c r="K68" i="8"/>
  <c r="H68" i="8"/>
  <c r="H61" i="8" s="1"/>
  <c r="D68" i="8"/>
  <c r="D61" i="8" s="1"/>
  <c r="C68" i="8"/>
  <c r="C61" i="8" s="1"/>
  <c r="T67" i="8"/>
  <c r="K67" i="8"/>
  <c r="H67" i="8"/>
  <c r="D67" i="8"/>
  <c r="C67" i="8"/>
  <c r="T66" i="8"/>
  <c r="K66" i="8"/>
  <c r="H66" i="8"/>
  <c r="D66" i="8"/>
  <c r="C66" i="8"/>
  <c r="T65" i="8"/>
  <c r="K65" i="8"/>
  <c r="H65" i="8"/>
  <c r="D65" i="8"/>
  <c r="C65" i="8"/>
  <c r="S64" i="8"/>
  <c r="R64" i="8"/>
  <c r="J64" i="8"/>
  <c r="I64" i="8"/>
  <c r="G64" i="8"/>
  <c r="F64" i="8"/>
  <c r="T63" i="8"/>
  <c r="K63" i="8"/>
  <c r="H63" i="8"/>
  <c r="D63" i="8"/>
  <c r="C63" i="8"/>
  <c r="T62" i="8"/>
  <c r="K62" i="8"/>
  <c r="H62" i="8"/>
  <c r="D62" i="8"/>
  <c r="C62" i="8"/>
  <c r="S61" i="8"/>
  <c r="R61" i="8"/>
  <c r="J61" i="8"/>
  <c r="I61" i="8"/>
  <c r="G61" i="8"/>
  <c r="F61" i="8"/>
  <c r="T59" i="8"/>
  <c r="K59" i="8"/>
  <c r="H59" i="8"/>
  <c r="T57" i="8"/>
  <c r="K57" i="8"/>
  <c r="T56" i="8"/>
  <c r="K56" i="8"/>
  <c r="S55" i="8"/>
  <c r="J55" i="8"/>
  <c r="J54" i="8" s="1"/>
  <c r="T49" i="8"/>
  <c r="K49" i="8"/>
  <c r="T48" i="8"/>
  <c r="K48" i="8"/>
  <c r="H48" i="8"/>
  <c r="T46" i="8"/>
  <c r="K46" i="8"/>
  <c r="H46" i="8"/>
  <c r="T45" i="8"/>
  <c r="K45" i="8"/>
  <c r="H45" i="8"/>
  <c r="T44" i="8"/>
  <c r="K44" i="8"/>
  <c r="H44" i="8"/>
  <c r="S43" i="8"/>
  <c r="J43" i="8"/>
  <c r="S37" i="8"/>
  <c r="S20" i="8"/>
  <c r="S18" i="8" s="1"/>
  <c r="T19" i="8"/>
  <c r="T17" i="8"/>
  <c r="K17" i="8"/>
  <c r="H17" i="8"/>
  <c r="T16" i="8"/>
  <c r="K16" i="8"/>
  <c r="H16" i="8"/>
  <c r="S15" i="8"/>
  <c r="S26" i="8" s="1"/>
  <c r="S24" i="8" s="1"/>
  <c r="J15" i="8"/>
  <c r="T14" i="8"/>
  <c r="K14" i="8"/>
  <c r="T13" i="8"/>
  <c r="J13" i="8"/>
  <c r="H13" i="8"/>
  <c r="S12" i="8"/>
  <c r="T25" i="8" l="1"/>
  <c r="D13" i="8"/>
  <c r="D12" i="8" s="1"/>
  <c r="D11" i="8" s="1"/>
  <c r="J12" i="8"/>
  <c r="C26" i="8"/>
  <c r="C24" i="8" s="1"/>
  <c r="C49" i="8"/>
  <c r="H38" i="8"/>
  <c r="E17" i="8"/>
  <c r="E44" i="8"/>
  <c r="E16" i="8"/>
  <c r="E48" i="8"/>
  <c r="S50" i="8"/>
  <c r="S47" i="8" s="1"/>
  <c r="S42" i="8" s="1"/>
  <c r="E46" i="8"/>
  <c r="E59" i="8"/>
  <c r="E45" i="8"/>
  <c r="H120" i="8"/>
  <c r="H107" i="8" s="1"/>
  <c r="C98" i="8"/>
  <c r="S11" i="8"/>
  <c r="T55" i="8"/>
  <c r="C123" i="8"/>
  <c r="T31" i="8"/>
  <c r="J25" i="8"/>
  <c r="J31" i="8" s="1"/>
  <c r="T12" i="8"/>
  <c r="S30" i="8"/>
  <c r="H117" i="8"/>
  <c r="E90" i="8"/>
  <c r="J101" i="8"/>
  <c r="J88" i="8" s="1"/>
  <c r="K13" i="8"/>
  <c r="E13" i="8" s="1"/>
  <c r="S108" i="8"/>
  <c r="E73" i="8"/>
  <c r="H108" i="8"/>
  <c r="H123" i="8"/>
  <c r="C111" i="8"/>
  <c r="C71" i="8"/>
  <c r="K55" i="8"/>
  <c r="R10" i="8"/>
  <c r="R9" i="8" s="1"/>
  <c r="E72" i="8"/>
  <c r="H71" i="8"/>
  <c r="T80" i="8"/>
  <c r="J111" i="8"/>
  <c r="E112" i="8"/>
  <c r="S123" i="8"/>
  <c r="E67" i="8"/>
  <c r="T71" i="8"/>
  <c r="T64" i="8"/>
  <c r="E102" i="8"/>
  <c r="C108" i="8"/>
  <c r="K43" i="8"/>
  <c r="K15" i="8"/>
  <c r="E82" i="8"/>
  <c r="D71" i="8"/>
  <c r="E83" i="8"/>
  <c r="E87" i="8"/>
  <c r="J89" i="8"/>
  <c r="E63" i="8"/>
  <c r="E66" i="8"/>
  <c r="E79" i="8"/>
  <c r="E70" i="8" s="1"/>
  <c r="K76" i="8"/>
  <c r="E78" i="8"/>
  <c r="E81" i="8"/>
  <c r="C95" i="8"/>
  <c r="J98" i="8"/>
  <c r="C114" i="8"/>
  <c r="J11" i="8"/>
  <c r="T37" i="8"/>
  <c r="T43" i="8"/>
  <c r="D64" i="8"/>
  <c r="C76" i="8"/>
  <c r="T76" i="8"/>
  <c r="E85" i="8"/>
  <c r="C92" i="8"/>
  <c r="E96" i="8"/>
  <c r="C104" i="8"/>
  <c r="J117" i="8"/>
  <c r="C117" i="8"/>
  <c r="J120" i="8"/>
  <c r="J107" i="8" s="1"/>
  <c r="H43" i="8"/>
  <c r="E62" i="8"/>
  <c r="E65" i="8"/>
  <c r="E99" i="8"/>
  <c r="E115" i="8"/>
  <c r="H14" i="8"/>
  <c r="E14" i="8" s="1"/>
  <c r="T15" i="8"/>
  <c r="E69" i="8"/>
  <c r="E75" i="8"/>
  <c r="H76" i="8"/>
  <c r="D76" i="8"/>
  <c r="D80" i="8"/>
  <c r="E86" i="8"/>
  <c r="J92" i="8"/>
  <c r="E93" i="8"/>
  <c r="J104" i="8"/>
  <c r="E105" i="8"/>
  <c r="H104" i="8"/>
  <c r="S114" i="8"/>
  <c r="S117" i="8"/>
  <c r="C120" i="8"/>
  <c r="C107" i="8" s="1"/>
  <c r="H15" i="8"/>
  <c r="H64" i="8"/>
  <c r="C64" i="8"/>
  <c r="K71" i="8"/>
  <c r="E77" i="8"/>
  <c r="H80" i="8"/>
  <c r="C80" i="8"/>
  <c r="H89" i="8"/>
  <c r="T95" i="8"/>
  <c r="H101" i="8"/>
  <c r="H88" i="8" s="1"/>
  <c r="H111" i="8"/>
  <c r="S111" i="8"/>
  <c r="E118" i="8"/>
  <c r="E124" i="8"/>
  <c r="K70" i="8"/>
  <c r="C89" i="8"/>
  <c r="T92" i="8"/>
  <c r="J95" i="8"/>
  <c r="H98" i="8"/>
  <c r="C101" i="8"/>
  <c r="C88" i="8" s="1"/>
  <c r="T104" i="8"/>
  <c r="J108" i="8"/>
  <c r="H114" i="8"/>
  <c r="E121" i="8"/>
  <c r="J123" i="8"/>
  <c r="H92" i="8"/>
  <c r="T98" i="8"/>
  <c r="E68" i="8"/>
  <c r="E61" i="8" s="1"/>
  <c r="E74" i="8"/>
  <c r="E84" i="8"/>
  <c r="T89" i="8"/>
  <c r="H95" i="8"/>
  <c r="T101" i="8"/>
  <c r="T88" i="8" s="1"/>
  <c r="E109" i="8"/>
  <c r="S120" i="8"/>
  <c r="S107" i="8" s="1"/>
  <c r="J114" i="8"/>
  <c r="S89" i="8"/>
  <c r="D91" i="8"/>
  <c r="D89" i="8" s="1"/>
  <c r="S92" i="8"/>
  <c r="D94" i="8"/>
  <c r="D92" i="8" s="1"/>
  <c r="S95" i="8"/>
  <c r="D97" i="8"/>
  <c r="D95" i="8" s="1"/>
  <c r="S98" i="8"/>
  <c r="D100" i="8"/>
  <c r="D98" i="8" s="1"/>
  <c r="S101" i="8"/>
  <c r="S88" i="8" s="1"/>
  <c r="D103" i="8"/>
  <c r="D101" i="8" s="1"/>
  <c r="D88" i="8" s="1"/>
  <c r="S104" i="8"/>
  <c r="D106" i="8"/>
  <c r="D104" i="8" s="1"/>
  <c r="T108" i="8"/>
  <c r="T111" i="8"/>
  <c r="T114" i="8"/>
  <c r="T117" i="8"/>
  <c r="T120" i="8"/>
  <c r="T107" i="8" s="1"/>
  <c r="T123" i="8"/>
  <c r="K61" i="8"/>
  <c r="K80" i="8"/>
  <c r="D110" i="8"/>
  <c r="D108" i="8" s="1"/>
  <c r="D113" i="8"/>
  <c r="D111" i="8" s="1"/>
  <c r="D116" i="8"/>
  <c r="D114" i="8" s="1"/>
  <c r="D119" i="8"/>
  <c r="D117" i="8" s="1"/>
  <c r="D122" i="8"/>
  <c r="D120" i="8" s="1"/>
  <c r="D107" i="8" s="1"/>
  <c r="D125" i="8"/>
  <c r="D123" i="8" s="1"/>
  <c r="K64" i="8"/>
  <c r="D19" i="8"/>
  <c r="K19" i="8"/>
  <c r="J26" i="8"/>
  <c r="T20" i="8"/>
  <c r="T18" i="8" s="1"/>
  <c r="E91" i="8"/>
  <c r="K89" i="8"/>
  <c r="E94" i="8"/>
  <c r="K92" i="8"/>
  <c r="E97" i="8"/>
  <c r="K95" i="8"/>
  <c r="E100" i="8"/>
  <c r="K98" i="8"/>
  <c r="E103" i="8"/>
  <c r="K101" i="8"/>
  <c r="K88" i="8" s="1"/>
  <c r="E106" i="8"/>
  <c r="K104" i="8"/>
  <c r="E110" i="8"/>
  <c r="K108" i="8"/>
  <c r="E113" i="8"/>
  <c r="K111" i="8"/>
  <c r="E116" i="8"/>
  <c r="K114" i="8"/>
  <c r="E119" i="8"/>
  <c r="K117" i="8"/>
  <c r="E122" i="8"/>
  <c r="K120" i="8"/>
  <c r="K107" i="8" s="1"/>
  <c r="E125" i="8"/>
  <c r="K123" i="8"/>
  <c r="T26" i="8" l="1"/>
  <c r="T24" i="8" s="1"/>
  <c r="J50" i="8"/>
  <c r="J24" i="8"/>
  <c r="C32" i="8"/>
  <c r="C30" i="8" s="1"/>
  <c r="D26" i="8"/>
  <c r="D20" i="8"/>
  <c r="D18" i="8" s="1"/>
  <c r="H49" i="8"/>
  <c r="E49" i="8" s="1"/>
  <c r="T50" i="8"/>
  <c r="T47" i="8" s="1"/>
  <c r="T42" i="8" s="1"/>
  <c r="D32" i="8"/>
  <c r="C38" i="8"/>
  <c r="E101" i="8"/>
  <c r="E88" i="8" s="1"/>
  <c r="E111" i="8"/>
  <c r="K12" i="8"/>
  <c r="K11" i="8" s="1"/>
  <c r="E98" i="8"/>
  <c r="T11" i="8"/>
  <c r="E89" i="8"/>
  <c r="E71" i="8"/>
  <c r="K25" i="8"/>
  <c r="K31" i="8" s="1"/>
  <c r="E15" i="8"/>
  <c r="H20" i="8"/>
  <c r="H26" i="8" s="1"/>
  <c r="S38" i="8"/>
  <c r="S36" i="8" s="1"/>
  <c r="K20" i="8"/>
  <c r="K26" i="8" s="1"/>
  <c r="H19" i="8"/>
  <c r="E64" i="8"/>
  <c r="E76" i="8"/>
  <c r="E80" i="8"/>
  <c r="E120" i="8"/>
  <c r="E107" i="8" s="1"/>
  <c r="E114" i="8"/>
  <c r="E95" i="8"/>
  <c r="E12" i="8"/>
  <c r="H12" i="8"/>
  <c r="H11" i="8" s="1"/>
  <c r="E117" i="8"/>
  <c r="E92" i="8"/>
  <c r="E123" i="8"/>
  <c r="E104" i="8"/>
  <c r="E43" i="8"/>
  <c r="E108" i="8"/>
  <c r="S58" i="8"/>
  <c r="S54" i="8" s="1"/>
  <c r="T32" i="8" l="1"/>
  <c r="T30" i="8" s="1"/>
  <c r="J47" i="8"/>
  <c r="J42" i="8" s="1"/>
  <c r="D50" i="8"/>
  <c r="E19" i="8"/>
  <c r="H18" i="8"/>
  <c r="K24" i="8"/>
  <c r="K18" i="8"/>
  <c r="J30" i="8"/>
  <c r="D31" i="8"/>
  <c r="D30" i="8" s="1"/>
  <c r="D25" i="8"/>
  <c r="D24" i="8" s="1"/>
  <c r="C47" i="8"/>
  <c r="C42" i="8" s="1"/>
  <c r="K50" i="8"/>
  <c r="K47" i="8" s="1"/>
  <c r="K42" i="8" s="1"/>
  <c r="E26" i="8"/>
  <c r="E20" i="8"/>
  <c r="E11" i="8"/>
  <c r="H25" i="8"/>
  <c r="H24" i="8" s="1"/>
  <c r="H32" i="8"/>
  <c r="K32" i="8"/>
  <c r="K30" i="8" s="1"/>
  <c r="S10" i="8"/>
  <c r="S9" i="8" s="1"/>
  <c r="T38" i="8"/>
  <c r="J37" i="8"/>
  <c r="T60" i="8"/>
  <c r="T58" i="8" s="1"/>
  <c r="T54" i="8" s="1"/>
  <c r="F12" i="5"/>
  <c r="E18" i="8" l="1"/>
  <c r="C37" i="8"/>
  <c r="C36" i="8" s="1"/>
  <c r="E25" i="8"/>
  <c r="E24" i="8" s="1"/>
  <c r="E32" i="8"/>
  <c r="H31" i="8"/>
  <c r="T36" i="8"/>
  <c r="D37" i="8"/>
  <c r="K37" i="8"/>
  <c r="I10" i="8"/>
  <c r="I9" i="8" s="1"/>
  <c r="D38" i="8"/>
  <c r="D29" i="5"/>
  <c r="G27" i="5"/>
  <c r="F27" i="5"/>
  <c r="E27" i="5"/>
  <c r="D27" i="5"/>
  <c r="C27" i="5"/>
  <c r="G26" i="5"/>
  <c r="F26" i="5"/>
  <c r="E26" i="5"/>
  <c r="D26" i="5"/>
  <c r="C26" i="5"/>
  <c r="F25" i="5"/>
  <c r="E25" i="5"/>
  <c r="D25" i="5"/>
  <c r="C25" i="5"/>
  <c r="G24" i="5"/>
  <c r="G23" i="5" s="1"/>
  <c r="F24" i="5"/>
  <c r="E24" i="5"/>
  <c r="Q23" i="5"/>
  <c r="P23" i="5"/>
  <c r="O23" i="5"/>
  <c r="M23" i="5"/>
  <c r="L23" i="5"/>
  <c r="K23" i="5"/>
  <c r="J23" i="5"/>
  <c r="I23" i="5"/>
  <c r="I30" i="5"/>
  <c r="B20" i="5"/>
  <c r="Q18" i="5"/>
  <c r="L18" i="5"/>
  <c r="K18" i="5"/>
  <c r="I18" i="5"/>
  <c r="G18" i="5"/>
  <c r="Q32" i="5"/>
  <c r="N32" i="5"/>
  <c r="M32" i="5"/>
  <c r="L32" i="5"/>
  <c r="K32" i="5"/>
  <c r="I32" i="5"/>
  <c r="D32" i="5" s="1"/>
  <c r="H32" i="5"/>
  <c r="Q31" i="5"/>
  <c r="P31" i="5"/>
  <c r="N31" i="5"/>
  <c r="N28" i="5" s="1"/>
  <c r="M31" i="5"/>
  <c r="L31" i="5"/>
  <c r="K31" i="5"/>
  <c r="I31" i="5"/>
  <c r="H31" i="5"/>
  <c r="Q30" i="5"/>
  <c r="G30" i="5" s="1"/>
  <c r="P30" i="5"/>
  <c r="O30" i="5"/>
  <c r="M30" i="5"/>
  <c r="K30" i="5"/>
  <c r="J30" i="5"/>
  <c r="H30" i="5"/>
  <c r="Q29" i="5"/>
  <c r="P29" i="5"/>
  <c r="O29" i="5"/>
  <c r="K29" i="5"/>
  <c r="J29" i="5"/>
  <c r="M13" i="5"/>
  <c r="L13" i="5"/>
  <c r="I13" i="5"/>
  <c r="G12" i="5"/>
  <c r="E12" i="5"/>
  <c r="D12" i="5"/>
  <c r="C12" i="5"/>
  <c r="G11" i="5"/>
  <c r="F11" i="5"/>
  <c r="E11" i="5"/>
  <c r="D11" i="5"/>
  <c r="C11" i="5"/>
  <c r="G10" i="5"/>
  <c r="F10" i="5"/>
  <c r="E10" i="5"/>
  <c r="D10" i="5"/>
  <c r="C10" i="5"/>
  <c r="G9" i="5"/>
  <c r="F9" i="5"/>
  <c r="E9" i="5"/>
  <c r="D9" i="5"/>
  <c r="C9" i="5"/>
  <c r="Q8" i="5"/>
  <c r="P8" i="5"/>
  <c r="O8" i="5"/>
  <c r="N8" i="5"/>
  <c r="M8" i="5"/>
  <c r="L8" i="5"/>
  <c r="K8" i="5"/>
  <c r="J8" i="5"/>
  <c r="I8" i="5"/>
  <c r="H8" i="5"/>
  <c r="G7" i="5"/>
  <c r="F7" i="5"/>
  <c r="E7" i="5"/>
  <c r="D7" i="5"/>
  <c r="C7" i="5"/>
  <c r="G6" i="5"/>
  <c r="F6" i="5"/>
  <c r="E6" i="5"/>
  <c r="D6" i="5"/>
  <c r="C6" i="5"/>
  <c r="G5" i="5"/>
  <c r="F5" i="5"/>
  <c r="E5" i="5"/>
  <c r="D5" i="5"/>
  <c r="C5" i="5"/>
  <c r="G4" i="5"/>
  <c r="F4" i="5"/>
  <c r="E4" i="5"/>
  <c r="D4" i="5"/>
  <c r="C4" i="5"/>
  <c r="Q3" i="5"/>
  <c r="P3" i="5"/>
  <c r="O3" i="5"/>
  <c r="N3" i="5"/>
  <c r="M3" i="5"/>
  <c r="L3" i="5"/>
  <c r="K3" i="5"/>
  <c r="J3" i="5"/>
  <c r="I3" i="5"/>
  <c r="H3" i="5"/>
  <c r="D36" i="8" l="1"/>
  <c r="E3" i="5"/>
  <c r="E30" i="5"/>
  <c r="H30" i="8"/>
  <c r="E31" i="8"/>
  <c r="E30" i="8" s="1"/>
  <c r="C31" i="5"/>
  <c r="F3" i="5"/>
  <c r="G3" i="5"/>
  <c r="B27" i="5"/>
  <c r="G8" i="5"/>
  <c r="F31" i="5"/>
  <c r="B25" i="5"/>
  <c r="B7" i="5"/>
  <c r="E23" i="5"/>
  <c r="T10" i="8"/>
  <c r="T9" i="8" s="1"/>
  <c r="F10" i="8"/>
  <c r="F9" i="8" s="1"/>
  <c r="J36" i="8"/>
  <c r="F23" i="5"/>
  <c r="B26" i="5"/>
  <c r="F8" i="5"/>
  <c r="G31" i="5"/>
  <c r="O32" i="5"/>
  <c r="C10" i="8"/>
  <c r="C9" i="8" s="1"/>
  <c r="H37" i="8"/>
  <c r="E37" i="8" s="1"/>
  <c r="B12" i="5"/>
  <c r="E8" i="5"/>
  <c r="J13" i="5"/>
  <c r="P13" i="5"/>
  <c r="Q28" i="5"/>
  <c r="F30" i="5"/>
  <c r="B4" i="5"/>
  <c r="B5" i="5"/>
  <c r="B10" i="5"/>
  <c r="K13" i="5"/>
  <c r="G13" i="5"/>
  <c r="D8" i="5"/>
  <c r="Q13" i="5"/>
  <c r="C3" i="5"/>
  <c r="B6" i="5"/>
  <c r="B11" i="5"/>
  <c r="B15" i="5"/>
  <c r="C30" i="5"/>
  <c r="D13" i="5"/>
  <c r="D31" i="5"/>
  <c r="D28" i="5" s="1"/>
  <c r="C32" i="5"/>
  <c r="G32" i="5"/>
  <c r="K38" i="8"/>
  <c r="O13" i="5"/>
  <c r="N13" i="5"/>
  <c r="B9" i="5"/>
  <c r="B16" i="5"/>
  <c r="J18" i="5"/>
  <c r="C8" i="5"/>
  <c r="D3" i="5"/>
  <c r="F13" i="5"/>
  <c r="H13" i="5"/>
  <c r="E29" i="5"/>
  <c r="G29" i="5"/>
  <c r="L28" i="5"/>
  <c r="O18" i="5"/>
  <c r="K28" i="5"/>
  <c r="F29" i="5"/>
  <c r="I28" i="5"/>
  <c r="M18" i="5"/>
  <c r="O31" i="5"/>
  <c r="B3" i="5" l="1"/>
  <c r="S3" i="5" s="1"/>
  <c r="E38" i="8"/>
  <c r="E36" i="8" s="1"/>
  <c r="J10" i="8"/>
  <c r="J9" i="8" s="1"/>
  <c r="G10" i="8"/>
  <c r="G9" i="8" s="1"/>
  <c r="H36" i="8"/>
  <c r="K36" i="8"/>
  <c r="G28" i="5"/>
  <c r="B30" i="5"/>
  <c r="E18" i="5"/>
  <c r="O28" i="5"/>
  <c r="J32" i="5"/>
  <c r="E32" i="5" s="1"/>
  <c r="E13" i="5"/>
  <c r="D18" i="5"/>
  <c r="N18" i="5"/>
  <c r="N24" i="5"/>
  <c r="D24" i="5" s="1"/>
  <c r="H56" i="8"/>
  <c r="E56" i="8" s="1"/>
  <c r="D10" i="8"/>
  <c r="D9" i="8" s="1"/>
  <c r="H18" i="5"/>
  <c r="B8" i="5"/>
  <c r="C24" i="5"/>
  <c r="C23" i="5" s="1"/>
  <c r="H23" i="5"/>
  <c r="H29" i="5"/>
  <c r="H28" i="5" s="1"/>
  <c r="M29" i="5"/>
  <c r="M28" i="5" s="1"/>
  <c r="P18" i="5"/>
  <c r="P32" i="5"/>
  <c r="B17" i="5"/>
  <c r="J31" i="5"/>
  <c r="K60" i="8"/>
  <c r="H57" i="8"/>
  <c r="E57" i="8" s="1"/>
  <c r="B14" i="5"/>
  <c r="C13" i="5"/>
  <c r="B21" i="5"/>
  <c r="S8" i="5" l="1"/>
  <c r="H10" i="8"/>
  <c r="H9" i="8" s="1"/>
  <c r="K10" i="8"/>
  <c r="K9" i="8" s="1"/>
  <c r="J28" i="5"/>
  <c r="N23" i="5"/>
  <c r="E10" i="8"/>
  <c r="E9" i="8" s="1"/>
  <c r="E31" i="5"/>
  <c r="B31" i="5" s="1"/>
  <c r="C29" i="5"/>
  <c r="C28" i="5" s="1"/>
  <c r="P28" i="5"/>
  <c r="F32" i="5"/>
  <c r="B22" i="5"/>
  <c r="F18" i="5"/>
  <c r="B13" i="5"/>
  <c r="D23" i="5"/>
  <c r="B24" i="5"/>
  <c r="B23" i="5" s="1"/>
  <c r="E55" i="8"/>
  <c r="H55" i="8"/>
  <c r="K58" i="8"/>
  <c r="K54" i="8" s="1"/>
  <c r="B19" i="5"/>
  <c r="C18" i="5"/>
  <c r="S23" i="5" l="1"/>
  <c r="E28" i="5"/>
  <c r="B29" i="5"/>
  <c r="B18" i="5"/>
  <c r="S13" i="5"/>
  <c r="B32" i="5"/>
  <c r="F28" i="5"/>
  <c r="B35" i="5" l="1"/>
  <c r="B28" i="5"/>
  <c r="S18" i="5"/>
  <c r="B33" i="5" l="1"/>
  <c r="S28" i="5"/>
  <c r="D60" i="8" l="1"/>
  <c r="D58" i="8" s="1"/>
  <c r="D54" i="8" s="1"/>
  <c r="H60" i="8"/>
  <c r="D47" i="8" l="1"/>
  <c r="D42" i="8" s="1"/>
  <c r="H50" i="8"/>
  <c r="E50" i="8" s="1"/>
  <c r="E47" i="8" s="1"/>
  <c r="E42" i="8" s="1"/>
  <c r="E60" i="8"/>
  <c r="E58" i="8" s="1"/>
  <c r="E54" i="8" s="1"/>
  <c r="H58" i="8"/>
  <c r="H54" i="8" s="1"/>
  <c r="H47" i="8" l="1"/>
  <c r="H42" i="8" s="1"/>
</calcChain>
</file>

<file path=xl/comments1.xml><?xml version="1.0" encoding="utf-8"?>
<comments xmlns="http://schemas.openxmlformats.org/spreadsheetml/2006/main">
  <authors>
    <author>vinhhanh</author>
  </authors>
  <commentList>
    <comment ref="Q37" authorId="0">
      <text>
        <r>
          <rPr>
            <b/>
            <sz val="9"/>
            <color indexed="81"/>
            <rFont val="Tahoma"/>
            <family val="2"/>
          </rPr>
          <t>KP giảm QT năm 2022: Tiền dầu đốt rác thải Covid. Đã điều chỉnh giảm trong năm 2022</t>
        </r>
      </text>
    </comment>
    <comment ref="J38" authorId="0">
      <text>
        <r>
          <rPr>
            <sz val="9"/>
            <color indexed="81"/>
            <rFont val="Tahoma"/>
            <family val="2"/>
          </rPr>
          <t>Rút dự toán tiền mặt hỗ trợ đào tạo YTTB tổng số 35.000.000 đồng. Không thực hiện hạch toán bút toán đồng thời</t>
        </r>
      </text>
    </comment>
    <comment ref="K38" authorId="0">
      <text>
        <r>
          <rPr>
            <sz val="9"/>
            <color indexed="81"/>
            <rFont val="Tahoma"/>
            <family val="2"/>
          </rPr>
          <t>Rút dự toán tiền mặt hỗ trợ đào tạo YTTB tổng số 35.000.000 đồng. Không thực hiện hạch toán bút toán đồng thời</t>
        </r>
      </text>
    </comment>
  </commentList>
</comments>
</file>

<file path=xl/sharedStrings.xml><?xml version="1.0" encoding="utf-8"?>
<sst xmlns="http://schemas.openxmlformats.org/spreadsheetml/2006/main" count="1181" uniqueCount="306">
  <si>
    <t>MS</t>
  </si>
  <si>
    <t>Chỉ tiêu</t>
  </si>
  <si>
    <t>Tổng số</t>
  </si>
  <si>
    <t>Số báo cáo</t>
  </si>
  <si>
    <t>A</t>
  </si>
  <si>
    <t>B</t>
  </si>
  <si>
    <t>3=2-1</t>
  </si>
  <si>
    <t>6=5-4</t>
  </si>
  <si>
    <t>Đơn vị tính: Đồng</t>
  </si>
  <si>
    <t>Chênh lệch</t>
  </si>
  <si>
    <t>Tổng nguồn</t>
  </si>
  <si>
    <t>Nguồn 100</t>
  </si>
  <si>
    <t>Tổng</t>
  </si>
  <si>
    <t>27 chuyển sang nguồn 100 quyết toán</t>
  </si>
  <si>
    <t>Năm trước chuyển sang</t>
  </si>
  <si>
    <t>- KP thường xuyên</t>
  </si>
  <si>
    <t>- KP tạm ứng (CCTL)</t>
  </si>
  <si>
    <t>- KP không thường xuyên</t>
  </si>
  <si>
    <t>- CTMT</t>
  </si>
  <si>
    <t>Giao</t>
  </si>
  <si>
    <t>Được sử dụng</t>
  </si>
  <si>
    <t>Quyết toán</t>
  </si>
  <si>
    <t>Chuyển năm sau</t>
  </si>
  <si>
    <t>Hủy DT</t>
  </si>
  <si>
    <t>I</t>
  </si>
  <si>
    <t>II</t>
  </si>
  <si>
    <t>III</t>
  </si>
  <si>
    <t>IV</t>
  </si>
  <si>
    <t>Biểu 1c</t>
  </si>
  <si>
    <t>Loại khoản 130-131</t>
  </si>
  <si>
    <t>Loại khoản 130-132</t>
  </si>
  <si>
    <t>Số xét duyệt/ TĐ</t>
  </si>
  <si>
    <t>NGÂN SÁCH NHÀ NƯỚC</t>
  </si>
  <si>
    <t>NGUỒN NGÂN SÁCH TRONG NƯỚC</t>
  </si>
  <si>
    <t>Số dư KP năm trước chuyển sang</t>
  </si>
  <si>
    <t>1.1</t>
  </si>
  <si>
    <t>Kinh phí thường xuyên/tự chủ</t>
  </si>
  <si>
    <t>- Kinh phí đã nhận</t>
  </si>
  <si>
    <t>- Dự toán còn dư ở kho bạc</t>
  </si>
  <si>
    <t>1.2</t>
  </si>
  <si>
    <t>Kinh phí không thường xuyên/ không tự chủ</t>
  </si>
  <si>
    <t>Dự toán giao trong năm</t>
  </si>
  <si>
    <t>2.1</t>
  </si>
  <si>
    <t>2.2</t>
  </si>
  <si>
    <t>Tổng số được sử dụng trong năm</t>
  </si>
  <si>
    <t>3.1</t>
  </si>
  <si>
    <t>3.2</t>
  </si>
  <si>
    <t>Kinh phí thực nhận trong năm</t>
  </si>
  <si>
    <t>4.1</t>
  </si>
  <si>
    <t>4.2</t>
  </si>
  <si>
    <t>Kinh phí đề nghị quyết toán</t>
  </si>
  <si>
    <t>5.1</t>
  </si>
  <si>
    <t>5.2</t>
  </si>
  <si>
    <t>Kinh phí giảm trong năm</t>
  </si>
  <si>
    <t>6.1</t>
  </si>
  <si>
    <t>- Đã nộp NSNN</t>
  </si>
  <si>
    <t>- Còn phải nộp NSNN</t>
  </si>
  <si>
    <t>- Dự toán bị hủy</t>
  </si>
  <si>
    <t>6.2</t>
  </si>
  <si>
    <t>Số dư KP được phép chuyển năm sau sử dụng và quyết toán</t>
  </si>
  <si>
    <t>7.1</t>
  </si>
  <si>
    <t>7.2</t>
  </si>
  <si>
    <t>NGUỒN VIỆN TRỢ</t>
  </si>
  <si>
    <t>Tổng KP đã nhận viện trợ trong năm</t>
  </si>
  <si>
    <t>Số đã ghi thu, ghi tạm ứng</t>
  </si>
  <si>
    <t>Số đã ghi thu, ghi chi</t>
  </si>
  <si>
    <t>Kinh phí được sử dụng trong năm</t>
  </si>
  <si>
    <t>NGUỒN VAY NỢ NƯỚC NGOÀI</t>
  </si>
  <si>
    <t>- Kinh phí đã ghi tạm ứng</t>
  </si>
  <si>
    <t>- Số dư dự toán</t>
  </si>
  <si>
    <t>Tổng kinh phí đã vay trong năm</t>
  </si>
  <si>
    <t>- Số đã ghi vay, ghi tạm ứng NSNN</t>
  </si>
  <si>
    <t>- Số đã ghi vay, ghi chi NSNN</t>
  </si>
  <si>
    <t>Kinh phí đã sử dụng đề nghị quyết toán</t>
  </si>
  <si>
    <t>Kinh phí được phép chuyển năm sau sử dụng và quyết toán</t>
  </si>
  <si>
    <t>Số đã giải ngân, rút vốn chưa hạch toán NSNN</t>
  </si>
  <si>
    <t>NGUỒN PHÍ ĐƯỢC KHẤU TRỪ ĐỂ LẠI</t>
  </si>
  <si>
    <t>Số thu được trong năm</t>
  </si>
  <si>
    <t>Số KP đã sử dụng đề nghị quyết toán</t>
  </si>
  <si>
    <t>C</t>
  </si>
  <si>
    <t>NGUỒN HOẠT ĐỘNG KHÁC ĐƯỢC ĐỂ LẠI</t>
  </si>
  <si>
    <t>ĐVT: Đồng</t>
  </si>
  <si>
    <t>STT</t>
  </si>
  <si>
    <t>Nguồn</t>
  </si>
  <si>
    <t>Quỹ kết dư</t>
  </si>
  <si>
    <t>Cộng</t>
  </si>
  <si>
    <t>BÁO CÁO QUYẾT TOÁN CHƯƠNG TRÌNH MỤC TIÊU Y TẾ - DÂN SỐ</t>
  </si>
  <si>
    <t>Tên Chương trình</t>
  </si>
  <si>
    <t>Kinh phí đã giao</t>
  </si>
  <si>
    <t>Kinh phí đã thực hiện</t>
  </si>
  <si>
    <t>Kinh phí còn dư</t>
  </si>
  <si>
    <t>Kinh phí còn dư thực hiện chuyển nguồn</t>
  </si>
  <si>
    <t>Kinh phí còn dư hủy dự toán</t>
  </si>
  <si>
    <t>Dự án 1:  Phòng, chống một số bệnh truyền nhiễm nguy hiểm và một số bệnh không lây nhiễm</t>
  </si>
  <si>
    <t>- Bệnh lao</t>
  </si>
  <si>
    <t>- Bệnh phong</t>
  </si>
  <si>
    <t>- Bệnh sốt rét</t>
  </si>
  <si>
    <t>- Bệnh ung thư</t>
  </si>
  <si>
    <t>- Bệnh tim mạch</t>
  </si>
  <si>
    <t>- Bảo vệ sức khỏe tâm thần cộng đồng và trẻ em</t>
  </si>
  <si>
    <t>- Bệnh phổi tắc nghẽn mãn tính và HPQ</t>
  </si>
  <si>
    <t>DA 2: Tiên chủng mở rộng</t>
  </si>
  <si>
    <t>DA 3: Dân số và phát triển</t>
  </si>
  <si>
    <t>- Dự án chăm sóc sức khỏe sinh sản</t>
  </si>
  <si>
    <t>- Dự án cải thiện tình trạng dinh dưỡng trẻ em</t>
  </si>
  <si>
    <t>DA 4: An toàn thực phẩm</t>
  </si>
  <si>
    <t>DA 5: Phòng chống HIV/AIDS</t>
  </si>
  <si>
    <t>DA 7: Quân dân y kết hợp</t>
  </si>
  <si>
    <t>DA 8: Dự án theo dõi,  kiểm tra, giám sát, đánh giá thực hiện Chương trình và truyền thông</t>
  </si>
  <si>
    <t>TỔNG</t>
  </si>
  <si>
    <t>I. Tổng hợp tình hình khinh phí</t>
  </si>
  <si>
    <t>Nguồn 15</t>
  </si>
  <si>
    <t>Nguồn 12-100</t>
  </si>
  <si>
    <t>Nguồn 12-200</t>
  </si>
  <si>
    <t>- Bệnh sốt xuất huyết</t>
  </si>
  <si>
    <t>- Bệnh đái tháo đường</t>
  </si>
  <si>
    <t>- Phòng chống các rối loạn do thiếu I ốt</t>
  </si>
  <si>
    <t>- Y tế học đường</t>
  </si>
  <si>
    <t>- Dự án phuc hồi chức năng cho người khuyết tật</t>
  </si>
  <si>
    <t>Năm trước chuyển sag</t>
  </si>
  <si>
    <t>Giao trong năm</t>
  </si>
  <si>
    <t>Thu hồi trong năm</t>
  </si>
  <si>
    <t>Tổng được sử dụng</t>
  </si>
  <si>
    <t>Hủy</t>
  </si>
  <si>
    <t>MN 100</t>
  </si>
  <si>
    <t>K131</t>
  </si>
  <si>
    <t>K151</t>
  </si>
  <si>
    <t>MN 200</t>
  </si>
  <si>
    <t>TỔNG THEO KHOẢN</t>
  </si>
  <si>
    <t>Nộp NSNN</t>
  </si>
  <si>
    <t>Loại khoản 070-085</t>
  </si>
  <si>
    <t>9=8-7</t>
  </si>
  <si>
    <t>12=11-10</t>
  </si>
  <si>
    <t>15-14-13</t>
  </si>
  <si>
    <t>18=17-16</t>
  </si>
  <si>
    <t>CL</t>
  </si>
  <si>
    <t>CHI TIẾT CÁC NGUỒN THU</t>
  </si>
  <si>
    <t>SỞ Y TẾ BÁC KẠN</t>
  </si>
  <si>
    <t>ĐỀ NGHỊ ĐƠN VỊ TÁCH CHI TIẾT CÁC NGUỒN THU</t>
  </si>
  <si>
    <t>Chi năm 2020</t>
  </si>
  <si>
    <t>Tổng thặng dư</t>
  </si>
  <si>
    <t>Phân phối thặng dư</t>
  </si>
  <si>
    <t>Thặng dự chưa phân phối</t>
  </si>
  <si>
    <t>Ghi chú</t>
  </si>
  <si>
    <t>BN tự trả</t>
  </si>
  <si>
    <t>BHYT</t>
  </si>
  <si>
    <t>Trông xe và quầy thuốc, căng tin</t>
  </si>
  <si>
    <t>Vắcxin dịch vụ, ATTP</t>
  </si>
  <si>
    <t xml:space="preserve">Khác </t>
  </si>
  <si>
    <t>Methadone</t>
  </si>
  <si>
    <t>TRUNG TÂM Y TẾ THÀNH PHỐ</t>
  </si>
  <si>
    <t>Thu năm 2020 (BHYT Từ quý 4 năm 2019 đến hết quý 3 năm 2020 HAY THU TRÒN NĂM</t>
  </si>
  <si>
    <t>- Dự án Dân số - Kế hoạch hóa gia đình và Chăm sóc sức khỏe người cao tuổi (NCT TW: 11.600.000; ĐP: 8.400.000)</t>
  </si>
  <si>
    <t>ChưƠng trình mục tiêu</t>
  </si>
  <si>
    <t>Nguồn 200+201</t>
  </si>
  <si>
    <t>Loại khoản 130-139</t>
  </si>
  <si>
    <t>Số BC</t>
  </si>
  <si>
    <t>Số XD</t>
  </si>
  <si>
    <t>Loại khoản 070-082</t>
  </si>
  <si>
    <t>2.3</t>
  </si>
  <si>
    <t>5.3</t>
  </si>
  <si>
    <t>Kinh phí CTMT Quốc gia</t>
  </si>
  <si>
    <t xml:space="preserve"> - Kinh phí CTMT Quốc gia Vùng ĐBDTTS</t>
  </si>
  <si>
    <t xml:space="preserve"> - Kinh phí CTMT Quốc gia GNBV</t>
  </si>
  <si>
    <t>4.3</t>
  </si>
  <si>
    <t>3.3</t>
  </si>
  <si>
    <t>6.3</t>
  </si>
  <si>
    <t>Danh sách tìm kiếm chứng từ</t>
  </si>
  <si>
    <t>Loại chứng từ</t>
  </si>
  <si>
    <t>Số chứng từ</t>
  </si>
  <si>
    <t>Ngày chứng từ</t>
  </si>
  <si>
    <t>TK Nợ</t>
  </si>
  <si>
    <t>TK Có</t>
  </si>
  <si>
    <t>Số tiền</t>
  </si>
  <si>
    <t>Diễn giải</t>
  </si>
  <si>
    <t>Tính chất nguồn</t>
  </si>
  <si>
    <t xml:space="preserve">Chương </t>
  </si>
  <si>
    <t>Loại</t>
  </si>
  <si>
    <t>Khoản</t>
  </si>
  <si>
    <t>Nhóm mục</t>
  </si>
  <si>
    <t>Mục</t>
  </si>
  <si>
    <t>Tiểu mục</t>
  </si>
  <si>
    <t>Cấp phát</t>
  </si>
  <si>
    <t>Nghiệp vụ</t>
  </si>
  <si>
    <t>Đề nghị CKC</t>
  </si>
  <si>
    <t>Tài khoản NH, KB Nợ</t>
  </si>
  <si>
    <t>Tài khoản NH, KB Có</t>
  </si>
  <si>
    <t>Đối tượng Nợ</t>
  </si>
  <si>
    <t>Đối tượng Có</t>
  </si>
  <si>
    <t>Hoạt động</t>
  </si>
  <si>
    <t>CTMT, dự án</t>
  </si>
  <si>
    <t>Cơ cấu vốn</t>
  </si>
  <si>
    <t>Mã thống kê</t>
  </si>
  <si>
    <t>Loại quỹ nợ</t>
  </si>
  <si>
    <t>Loại quỹ có</t>
  </si>
  <si>
    <t>TSCĐ</t>
  </si>
  <si>
    <t>Vật tư/CCDC</t>
  </si>
  <si>
    <t>Kho Nợ</t>
  </si>
  <si>
    <t>Kho Có</t>
  </si>
  <si>
    <t>Phòng/Ban</t>
  </si>
  <si>
    <t>Số lượng</t>
  </si>
  <si>
    <t>Đơn giá</t>
  </si>
  <si>
    <t>Kho bạc duyệt</t>
  </si>
  <si>
    <t>Ngày kho bạc duyệt</t>
  </si>
  <si>
    <t>Phí, lệ phí</t>
  </si>
  <si>
    <t>Ghi sổ</t>
  </si>
  <si>
    <t>Chứng từ nghiệp vụ khác</t>
  </si>
  <si>
    <t>NVK016/XHH</t>
  </si>
  <si>
    <t>61111</t>
  </si>
  <si>
    <t>6421</t>
  </si>
  <si>
    <t>Thanh toán tiền trích nộp BHYT T01/2023</t>
  </si>
  <si>
    <t>Dịch vụ</t>
  </si>
  <si>
    <t>423</t>
  </si>
  <si>
    <t>130</t>
  </si>
  <si>
    <t>132</t>
  </si>
  <si>
    <t>6300</t>
  </si>
  <si>
    <t>6302</t>
  </si>
  <si>
    <t>Khác</t>
  </si>
  <si>
    <t>Thực chi</t>
  </si>
  <si>
    <t>KH0062</t>
  </si>
  <si>
    <t>Hoạt động sản xuất kinh doanh, dịch vụ</t>
  </si>
  <si>
    <t>Đã ghi sổ</t>
  </si>
  <si>
    <t>Thanh toán tiền trích nộp BHXH T01/2023</t>
  </si>
  <si>
    <t>6301</t>
  </si>
  <si>
    <t>Thanh toán tiền trích nộp BHTN T01/2023</t>
  </si>
  <si>
    <t>6304</t>
  </si>
  <si>
    <t>NVK017/XHH</t>
  </si>
  <si>
    <t>Thanh toán tiền trích nộp BHYT T02/2023</t>
  </si>
  <si>
    <t>Thanh toán tiền trích nộp BHXH T02/2023</t>
  </si>
  <si>
    <t>Thanh toán tiền trích nộp BHTN T02/2023</t>
  </si>
  <si>
    <t>NVK0016</t>
  </si>
  <si>
    <t>Thanh toán tiền trích nộp BHTN T03/2023</t>
  </si>
  <si>
    <t>Thanh toán tiền trích nộp BHYT T03/2023</t>
  </si>
  <si>
    <t>Thanh toán tiền trích nộp BHXH T03/2023</t>
  </si>
  <si>
    <t>NVK018/XHH</t>
  </si>
  <si>
    <t>Thanh toán tiền trích nộp BHYT T4/2023</t>
  </si>
  <si>
    <t>Thanh toán tiền trích nộp BHXH T4/2023</t>
  </si>
  <si>
    <t>Thanh toán tiền trích nộp BHTN T4/2023</t>
  </si>
  <si>
    <t>NVK020/XHH</t>
  </si>
  <si>
    <t>Thanh toán tiền trích nộp BHXH T5/2023</t>
  </si>
  <si>
    <t>Thanh toán tiền trích nộp BHYT T5/2023</t>
  </si>
  <si>
    <t>Thanh toán tiền trích nộp BHTN T5/2023</t>
  </si>
  <si>
    <t>NVK0034</t>
  </si>
  <si>
    <t>Thanh toán tiền trích nộp BHTN T6/2023</t>
  </si>
  <si>
    <t>Thanh toán tiền trích nộp BHYT T6/2023</t>
  </si>
  <si>
    <t>Thanh toán tiền trích nộp BHXH T6/2023</t>
  </si>
  <si>
    <t>NVK021/XHH</t>
  </si>
  <si>
    <t>Thanh toán tiền trích nộp BHYT T7/2023</t>
  </si>
  <si>
    <t>Thanh toán tiền trích nộp BHTN T7/2023</t>
  </si>
  <si>
    <t>Thanh toán tiền trích nộp BHXH T7/2023</t>
  </si>
  <si>
    <t>NVK022/XHH</t>
  </si>
  <si>
    <t>Thanh toán tiền trích nộp BHYT T8/2023</t>
  </si>
  <si>
    <t>Thanh toán tiền trích nộp BHTN T8/2023</t>
  </si>
  <si>
    <t>Thanh toán tiền trích nộp BHXH T8/2023</t>
  </si>
  <si>
    <t>NVK023/XHH</t>
  </si>
  <si>
    <t>Thanh toán tiền trích nộp BHTN T9/2023</t>
  </si>
  <si>
    <t>Thanh toán tiền trích nộp BHXH T9/2023</t>
  </si>
  <si>
    <t>Thanh toán tiền trích nộp BHYT T9/2023</t>
  </si>
  <si>
    <t>NVK024/XHH</t>
  </si>
  <si>
    <t>Thanh toán tiền trích nộp BHYT T10/2023</t>
  </si>
  <si>
    <t>Thanh toán tiền trích nộp BHTN T10/2023</t>
  </si>
  <si>
    <t>Thanh toán tiền trích nộp BHXH T10/2023</t>
  </si>
  <si>
    <t>NVK016a</t>
  </si>
  <si>
    <t>Thanh toán tiền trích nộp BHTN T11/2023</t>
  </si>
  <si>
    <t>Thanh toán tiền trích nộp BHXH T11/2023</t>
  </si>
  <si>
    <t>Thanh toán tiền trích nộp BHYT T11/2023</t>
  </si>
  <si>
    <t>NVK013</t>
  </si>
  <si>
    <t>Thanh toán tiền trích nộp BHTN T12/2023</t>
  </si>
  <si>
    <t>Thanh toán tiền trích nộp BHXH T12/2023</t>
  </si>
  <si>
    <t>Thanh toán tiền trích nộp BHYT T12/2023</t>
  </si>
  <si>
    <t xml:space="preserve">""+ Tại Phiếu chi số PC00300, PC00576, PC00577, PC00578, PC00648 Chi hỗ trợ hiến máu đơn vị hạch toán giảm doanh thu (ghi nợ TK 531) là sai quy định với tổng số tiền là: </t>
  </si>
  <si>
    <t>Chứng từ chưa ghi sổ</t>
  </si>
  <si>
    <t>Phiếu thu</t>
  </si>
  <si>
    <t>PT00564</t>
  </si>
  <si>
    <t>1111</t>
  </si>
  <si>
    <t xml:space="preserve">Truy thu tiền lương hợp đồng lao động tháng 7/2023 (06 ngày x 177.036đ)
</t>
  </si>
  <si>
    <t>6000</t>
  </si>
  <si>
    <t>6003</t>
  </si>
  <si>
    <t>Giảm chi - Thực chi</t>
  </si>
  <si>
    <t>CB0139</t>
  </si>
  <si>
    <t>99</t>
  </si>
  <si>
    <t>PT00575</t>
  </si>
  <si>
    <t>CB0140</t>
  </si>
  <si>
    <t>PT00591</t>
  </si>
  <si>
    <t>6422</t>
  </si>
  <si>
    <t>Truy thu tiền phí đăng kiểm xe ô tô cứu thương biển kiểm soát 97A-0448 theo hóa đơn số 00003407 ngày 24/04/2023 (chi 2 lần)</t>
  </si>
  <si>
    <t>CB0142</t>
  </si>
  <si>
    <t>Thu tiền gửi</t>
  </si>
  <si>
    <t>TTG157</t>
  </si>
  <si>
    <t>1121.7</t>
  </si>
  <si>
    <t>Hoàn trả do sai tên đơn vị hưởng (Thanh toán tiền mua vật tư điện nước)</t>
  </si>
  <si>
    <t>7750</t>
  </si>
  <si>
    <t>7799</t>
  </si>
  <si>
    <t>3716.2.1023417.00000</t>
  </si>
  <si>
    <t>A7</t>
  </si>
  <si>
    <t>01</t>
  </si>
  <si>
    <t>TTG198</t>
  </si>
  <si>
    <t>Hoàn trả do sai tên đơn vị hưởng (Thanh toán tiền mua giấy in nhiệt TT ngày 14.06.2023)</t>
  </si>
  <si>
    <t>TTG207</t>
  </si>
  <si>
    <t>Hoàn trả do sai tên đơn vị hưởng (Thanh toán tiền mua giấy in nhiệt TT ngày 23.6.2023)</t>
  </si>
  <si>
    <t>TTG347</t>
  </si>
  <si>
    <t>Hoàn trả do sai tên đơn vị hưởng (Thanh toán tiền mua 02 bộ dược thư quốc gia ngày 11/09/2023)</t>
  </si>
  <si>
    <t>TTG375</t>
  </si>
  <si>
    <t>1121.1</t>
  </si>
  <si>
    <t xml:space="preserve">Hoàn trả do sai thông tin người nhận tiền </t>
  </si>
  <si>
    <t>3713.0.1023417.00000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</si>
</sst>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0">
    <numFmt numFmtId="5" formatCode="&quot;$&quot;#,##0_);\(&quot;$&quot;#,##0\)"/>
    <numFmt numFmtId="6" formatCode="&quot;$&quot;#,##0_);[Red]\(&quot;$&quot;#,##0\)"/>
    <numFmt numFmtId="41" formatCode="_(* #,##0_);_(* \(#,##0\);_(* &quot;-&quot;_);_(@_)"/>
    <numFmt numFmtId="43" formatCode="_(* #,##0.00_);_(* \(#,##0.00\);_(* &quot;-&quot;??_);_(@_)"/>
    <numFmt numFmtId="164" formatCode="&quot;£&quot;#,##0;\-&quot;£&quot;#,##0"/>
    <numFmt numFmtId="165" formatCode="&quot;£&quot;#,##0;[Red]\-&quot;£&quot;#,##0"/>
    <numFmt numFmtId="166" formatCode="_-* #,##0_-;\-* #,##0_-;_-* &quot;-&quot;_-;_-@_-"/>
    <numFmt numFmtId="167" formatCode="_-* #,##0.00_-;\-* #,##0.00_-;_-* &quot;-&quot;??_-;_-@_-"/>
    <numFmt numFmtId="168" formatCode="_(* #,##0_);_(* \(#,##0\);_(* &quot;-&quot;??_);_(@_)"/>
    <numFmt numFmtId="169" formatCode="&quot;\&quot;#,##0.00;[Red]&quot;\&quot;&quot;\&quot;&quot;\&quot;&quot;\&quot;&quot;\&quot;&quot;\&quot;\-#,##0.00"/>
    <numFmt numFmtId="170" formatCode="&quot;\&quot;#,##0;[Red]&quot;\&quot;&quot;\&quot;\-#,##0"/>
    <numFmt numFmtId="171" formatCode=".\ ###\ ;############################################################################################"/>
    <numFmt numFmtId="172" formatCode="0.000000E+00;\ྨ"/>
    <numFmt numFmtId="173" formatCode="0.00000000E+00;\ྨ"/>
    <numFmt numFmtId="174" formatCode="0.0000000E+00;\ྨ"/>
    <numFmt numFmtId="175" formatCode="0.000000000E+00;\ྨ"/>
    <numFmt numFmtId="176" formatCode="##,#0\&gt;0_);\(#,##0.0\)"/>
    <numFmt numFmtId="177" formatCode="_(* #,##0.0000_);_(* \(#,##0.0000\);_(* &quot;-&quot;??_);_(@_)"/>
    <numFmt numFmtId="178" formatCode="###\ ###\ ###\ ###\ .00"/>
    <numFmt numFmtId="179" formatCode="###\ ###\ ###.000"/>
    <numFmt numFmtId="180" formatCode="_-* #,##0.000\ _F_-;\-* #,##0.000\ _F_-;_-* &quot;-&quot;???\ _F_-;_-@_-"/>
    <numFmt numFmtId="181" formatCode="dd\-mm\-yy"/>
    <numFmt numFmtId="182" formatCode="#,##0;\(#,##0\)"/>
    <numFmt numFmtId="183" formatCode="\$#,##0\ ;\(\$#,##0\)"/>
    <numFmt numFmtId="184" formatCode="\t0.00%"/>
    <numFmt numFmtId="185" formatCode="\t#\ ??/??"/>
    <numFmt numFmtId="186" formatCode="m/d"/>
    <numFmt numFmtId="187" formatCode="&quot;ß&quot;#,##0;\-&quot;&quot;\ß&quot;&quot;#,##0"/>
    <numFmt numFmtId="188" formatCode="#,##0.000_);\(#,##0.000\)"/>
    <numFmt numFmtId="189" formatCode="#,##0\ &quot;F&quot;;\-#,##0\ &quot;F&quot;"/>
    <numFmt numFmtId="190" formatCode="#,##0\ &quot;F&quot;;[Red]\-#,##0\ &quot;F&quot;"/>
    <numFmt numFmtId="191" formatCode="_ * #,##0.00_)\ _$_ ;_ * \(#,##0.00\)\ _$_ ;_ * &quot;-&quot;??_)\ _$_ ;_ @_ "/>
    <numFmt numFmtId="192" formatCode="_-* #,##0.00\ _F_-;\-* #,##0.00\ _F_-;_-* &quot;-&quot;??\ _F_-;_-@_-"/>
    <numFmt numFmtId="193" formatCode="_ * #,##0_ ;_ * \-#,##0_ ;_ * &quot;-&quot;_ ;_ @_ "/>
    <numFmt numFmtId="194" formatCode="#,##0\ &quot;DM&quot;;\-#,##0\ &quot;DM&quot;"/>
    <numFmt numFmtId="195" formatCode="0.000%"/>
    <numFmt numFmtId="196" formatCode="&quot;￥&quot;#,##0;&quot;￥&quot;\-#,##0"/>
    <numFmt numFmtId="197" formatCode="00.000"/>
    <numFmt numFmtId="198" formatCode="_-&quot;$&quot;* #,##0_-;\-&quot;$&quot;* #,##0_-;_-&quot;$&quot;* &quot;-&quot;_-;_-@_-"/>
    <numFmt numFmtId="199" formatCode="_-&quot;$&quot;* #,##0.00_-;\-&quot;$&quot;* #,##0.00_-;_-&quot;$&quot;* &quot;-&quot;??_-;_-@_-"/>
  </numFmts>
  <fonts count="101">
    <font>
      <sz val="12"/>
      <name val=".VnTime"/>
    </font>
    <font>
      <sz val="11"/>
      <color theme="1"/>
      <name val="Arial"/>
      <family val="2"/>
      <scheme val="minor"/>
    </font>
    <font>
      <sz val="11"/>
      <color theme="1"/>
      <name val="Arial"/>
      <family val="2"/>
      <scheme val="minor"/>
    </font>
    <font>
      <sz val="11"/>
      <color theme="1"/>
      <name val="Arial"/>
      <family val="2"/>
      <scheme val="minor"/>
    </font>
    <font>
      <sz val="12"/>
      <name val=".VnTime"/>
      <family val="2"/>
    </font>
    <font>
      <sz val="10"/>
      <name val="Arial"/>
      <family val="2"/>
    </font>
    <font>
      <sz val="14"/>
      <name val="??"/>
    </font>
    <font>
      <sz val="12"/>
      <name val=".VnArial"/>
      <family val="2"/>
    </font>
    <font>
      <sz val="12"/>
      <name val="????"/>
      <charset val="136"/>
    </font>
    <font>
      <sz val="12"/>
      <name val="???"/>
      <family val="3"/>
    </font>
    <font>
      <sz val="10"/>
      <name val="AngsanaUPC"/>
      <family val="1"/>
    </font>
    <font>
      <sz val="14"/>
      <name val="Terminal"/>
      <family val="3"/>
      <charset val="128"/>
    </font>
    <font>
      <sz val="11"/>
      <name val="–¾’©"/>
      <family val="1"/>
      <charset val="128"/>
    </font>
    <font>
      <b/>
      <u/>
      <sz val="14"/>
      <color indexed="8"/>
      <name val=".VnBook-AntiquaH"/>
      <family val="2"/>
    </font>
    <font>
      <i/>
      <sz val="12"/>
      <color indexed="8"/>
      <name val=".VnBook-AntiquaH"/>
      <family val="2"/>
    </font>
    <font>
      <sz val="12"/>
      <color indexed="8"/>
      <name val="Arial"/>
      <family val="2"/>
    </font>
    <font>
      <b/>
      <sz val="12"/>
      <color indexed="8"/>
      <name val=".VnBook-Antiqua"/>
      <family val="2"/>
    </font>
    <font>
      <i/>
      <sz val="12"/>
      <color indexed="8"/>
      <name val=".VnBook-Antiqua"/>
      <family val="2"/>
    </font>
    <font>
      <sz val="10"/>
      <name val=".VnTime"/>
      <family val="2"/>
    </font>
    <font>
      <sz val="12"/>
      <color indexed="9"/>
      <name val="Arial"/>
      <family val="2"/>
    </font>
    <font>
      <sz val="12"/>
      <name val="¹UAAA¼"/>
      <family val="3"/>
      <charset val="129"/>
    </font>
    <font>
      <sz val="12"/>
      <name val="µ¸¿òÃ¼"/>
      <family val="3"/>
      <charset val="129"/>
    </font>
    <font>
      <sz val="11"/>
      <name val="µ¸¿ò"/>
    </font>
    <font>
      <sz val="10"/>
      <name val="Helv"/>
    </font>
    <font>
      <sz val="12"/>
      <name val="Arial"/>
      <family val="2"/>
    </font>
    <font>
      <sz val="10"/>
      <name val="Times New Roman"/>
      <family val="1"/>
    </font>
    <font>
      <sz val="10"/>
      <color indexed="8"/>
      <name val="Arial"/>
      <family val="2"/>
    </font>
    <font>
      <b/>
      <sz val="12"/>
      <color indexed="63"/>
      <name val="Arial"/>
      <family val="2"/>
    </font>
    <font>
      <sz val="12"/>
      <color indexed="62"/>
      <name val="Arial"/>
      <family val="2"/>
    </font>
    <font>
      <b/>
      <sz val="15"/>
      <color indexed="56"/>
      <name val="Arial"/>
      <family val="2"/>
    </font>
    <font>
      <b/>
      <sz val="13"/>
      <color indexed="56"/>
      <name val="Arial"/>
      <family val="2"/>
    </font>
    <font>
      <b/>
      <sz val="11"/>
      <color indexed="56"/>
      <name val="Arial"/>
      <family val="2"/>
    </font>
    <font>
      <sz val="8"/>
      <name val="Arial"/>
      <family val="2"/>
    </font>
    <font>
      <b/>
      <sz val="12"/>
      <name val=".VnBook-AntiquaH"/>
      <family val="2"/>
    </font>
    <font>
      <b/>
      <sz val="12"/>
      <name val="Arial"/>
      <family val="2"/>
    </font>
    <font>
      <b/>
      <sz val="18"/>
      <name val="Arial"/>
      <family val="2"/>
    </font>
    <font>
      <b/>
      <sz val="14"/>
      <name val=".VnTimeH"/>
      <family val="2"/>
    </font>
    <font>
      <b/>
      <sz val="12"/>
      <color indexed="9"/>
      <name val="Arial"/>
      <family val="2"/>
    </font>
    <font>
      <sz val="7"/>
      <name val="Small Fonts"/>
      <family val="2"/>
    </font>
    <font>
      <b/>
      <i/>
      <sz val="16"/>
      <name val="Helv"/>
      <family val="2"/>
    </font>
    <font>
      <sz val="12"/>
      <color indexed="52"/>
      <name val="Arial"/>
      <family val="2"/>
    </font>
    <font>
      <b/>
      <sz val="11"/>
      <name val="Arial"/>
      <family val="2"/>
    </font>
    <font>
      <sz val="13"/>
      <name val=".VnTime"/>
      <family val="2"/>
    </font>
    <font>
      <sz val="12"/>
      <name val="Helv"/>
      <family val="2"/>
    </font>
    <font>
      <sz val="10"/>
      <name val="MS Sans Serif"/>
      <family val="2"/>
    </font>
    <font>
      <b/>
      <sz val="10"/>
      <name val="MS Sans Serif"/>
      <family val="2"/>
    </font>
    <font>
      <sz val="14"/>
      <name val=".VnTime"/>
      <family val="2"/>
    </font>
    <font>
      <sz val="12"/>
      <name val="VNTime"/>
    </font>
    <font>
      <b/>
      <sz val="18"/>
      <color indexed="56"/>
      <name val="Cambria"/>
      <family val="2"/>
    </font>
    <font>
      <b/>
      <sz val="12"/>
      <color indexed="52"/>
      <name val="Arial"/>
      <family val="2"/>
    </font>
    <font>
      <b/>
      <sz val="12"/>
      <color indexed="8"/>
      <name val="Arial"/>
      <family val="2"/>
    </font>
    <font>
      <sz val="12"/>
      <color indexed="17"/>
      <name val="Arial"/>
      <family val="2"/>
    </font>
    <font>
      <sz val="12"/>
      <color indexed="60"/>
      <name val="Arial"/>
      <family val="2"/>
    </font>
    <font>
      <sz val="12"/>
      <color indexed="10"/>
      <name val="Arial"/>
      <family val="2"/>
    </font>
    <font>
      <i/>
      <sz val="12"/>
      <color indexed="23"/>
      <name val="Arial"/>
      <family val="2"/>
    </font>
    <font>
      <b/>
      <sz val="12"/>
      <name val=".VnTime"/>
      <family val="2"/>
    </font>
    <font>
      <b/>
      <sz val="10"/>
      <name val="VN Helvetica"/>
    </font>
    <font>
      <sz val="10"/>
      <name val="VN Helvetica"/>
    </font>
    <font>
      <sz val="9"/>
      <name val=".VnTime"/>
      <family val="2"/>
    </font>
    <font>
      <sz val="12"/>
      <color indexed="20"/>
      <name val="Arial"/>
      <family val="2"/>
    </font>
    <font>
      <sz val="14"/>
      <name val=".VnArial"/>
      <family val="2"/>
    </font>
    <font>
      <sz val="10"/>
      <name val=" "/>
      <family val="1"/>
      <charset val="136"/>
    </font>
    <font>
      <sz val="12"/>
      <name val="Times New Roman"/>
      <family val="1"/>
    </font>
    <font>
      <sz val="14"/>
      <name val="뼻뮝"/>
      <family val="3"/>
    </font>
    <font>
      <sz val="12"/>
      <name val="바탕체"/>
      <family val="3"/>
    </font>
    <font>
      <sz val="12"/>
      <name val="뼻뮝"/>
      <family val="3"/>
    </font>
    <font>
      <sz val="12"/>
      <name val="바탕체"/>
      <family val="1"/>
      <charset val="129"/>
    </font>
    <font>
      <sz val="11"/>
      <name val="돋움"/>
      <family val="3"/>
    </font>
    <font>
      <sz val="10"/>
      <name val="굴림체"/>
      <family val="3"/>
    </font>
    <font>
      <sz val="9"/>
      <name val="Arial"/>
      <family val="2"/>
    </font>
    <font>
      <sz val="11"/>
      <name val="ＭＳ Ｐゴシック"/>
      <charset val="128"/>
    </font>
    <font>
      <sz val="12"/>
      <name val="Courier"/>
      <family val="3"/>
    </font>
    <font>
      <b/>
      <sz val="12"/>
      <name val="Times New Roman"/>
      <family val="1"/>
    </font>
    <font>
      <sz val="14"/>
      <name val="Times New Roman"/>
      <family val="1"/>
    </font>
    <font>
      <i/>
      <sz val="12"/>
      <name val="Times New Roman"/>
      <family val="1"/>
    </font>
    <font>
      <sz val="12"/>
      <color rgb="FFFF0000"/>
      <name val="Times New Roman"/>
      <family val="1"/>
    </font>
    <font>
      <sz val="12"/>
      <name val="Times New Roman"/>
      <family val="1"/>
      <charset val="163"/>
    </font>
    <font>
      <b/>
      <i/>
      <sz val="12"/>
      <name val="Times New Roman"/>
      <family val="1"/>
    </font>
    <font>
      <b/>
      <sz val="14"/>
      <name val="Times New Roman"/>
      <family val="1"/>
    </font>
    <font>
      <i/>
      <sz val="12"/>
      <name val=".vntime"/>
      <family val="2"/>
    </font>
    <font>
      <sz val="11"/>
      <color indexed="8"/>
      <name val="Calibri"/>
      <family val="2"/>
    </font>
    <font>
      <b/>
      <i/>
      <sz val="10"/>
      <name val="Times New Roman"/>
      <family val="1"/>
    </font>
    <font>
      <sz val="10"/>
      <color indexed="8"/>
      <name val="Times New Roman"/>
      <family val="1"/>
    </font>
    <font>
      <b/>
      <sz val="10"/>
      <color indexed="8"/>
      <name val="Times New Roman"/>
      <family val="1"/>
    </font>
    <font>
      <b/>
      <i/>
      <sz val="10"/>
      <color indexed="8"/>
      <name val="Times New Roman"/>
      <family val="1"/>
    </font>
    <font>
      <b/>
      <sz val="14"/>
      <color indexed="8"/>
      <name val="Times New Roman"/>
      <family val="1"/>
    </font>
    <font>
      <i/>
      <sz val="10"/>
      <color indexed="8"/>
      <name val="Times New Roman"/>
      <family val="1"/>
    </font>
    <font>
      <b/>
      <sz val="14"/>
      <name val=".VnTime"/>
      <family val="2"/>
    </font>
    <font>
      <sz val="10"/>
      <color rgb="FFFF0000"/>
      <name val="Times New Roman"/>
      <family val="1"/>
    </font>
    <font>
      <b/>
      <sz val="11"/>
      <name val="Times New Roman"/>
      <family val="1"/>
    </font>
    <font>
      <i/>
      <sz val="11"/>
      <name val="Times New Roman"/>
      <family val="1"/>
    </font>
    <font>
      <sz val="11"/>
      <name val="Times New Roman"/>
      <family val="1"/>
    </font>
    <font>
      <sz val="9"/>
      <color indexed="81"/>
      <name val="Tahoma"/>
      <family val="2"/>
    </font>
    <font>
      <b/>
      <sz val="9"/>
      <color indexed="81"/>
      <name val="Tahoma"/>
      <family val="2"/>
    </font>
    <font>
      <sz val="8"/>
      <name val="Times New Roman"/>
      <family val="1"/>
    </font>
    <font>
      <b/>
      <sz val="12"/>
      <color rgb="FF000000"/>
      <name val="Times New Roman"/>
      <family val="1"/>
      <scheme val="major"/>
    </font>
    <font>
      <sz val="12"/>
      <color theme="1"/>
      <name val="Times New Roman"/>
      <family val="1"/>
      <scheme val="major"/>
    </font>
    <font>
      <sz val="12"/>
      <name val="Times New Roman"/>
      <family val="1"/>
      <scheme val="major"/>
    </font>
    <font>
      <b/>
      <sz val="12"/>
      <color theme="1"/>
      <name val="Times New Roman"/>
      <family val="1"/>
      <scheme val="major"/>
    </font>
    <font>
      <sz val="12"/>
      <color rgb="FFFF0000"/>
      <name val="Times New Roman"/>
      <family val="1"/>
      <scheme val="major"/>
    </font>
    <font>
      <i/>
      <sz val="14"/>
      <name val="Times New Roman"/>
      <family val="1"/>
      <charset val="163"/>
    </font>
  </fonts>
  <fills count="34">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26"/>
        <bgColor indexed="64"/>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gray125">
        <fgColor indexed="3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indexed="9"/>
        <bgColor indexed="64"/>
      </patternFill>
    </fill>
    <fill>
      <patternFill patternType="solid">
        <fgColor indexed="9"/>
        <bgColor indexed="0"/>
      </patternFill>
    </fill>
    <fill>
      <patternFill patternType="solid">
        <fgColor rgb="FFADC7E7"/>
      </patternFill>
    </fill>
  </fills>
  <borders count="4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4"/>
      </bottom>
      <diagonal/>
    </border>
    <border>
      <left/>
      <right style="medium">
        <color indexed="0"/>
      </right>
      <top/>
      <bottom/>
      <diagonal/>
    </border>
    <border>
      <left/>
      <right/>
      <top style="thin">
        <color indexed="62"/>
      </top>
      <bottom style="double">
        <color indexed="62"/>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thin">
        <color indexed="64"/>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rgb="FF7DA2CE"/>
      </left>
      <right/>
      <top style="thin">
        <color rgb="FF7DA2CE"/>
      </top>
      <bottom style="thin">
        <color rgb="FF7DA2CE"/>
      </bottom>
      <diagonal/>
    </border>
    <border>
      <left/>
      <right/>
      <top style="thin">
        <color rgb="FF7DA2CE"/>
      </top>
      <bottom style="thin">
        <color rgb="FF7DA2CE"/>
      </bottom>
      <diagonal/>
    </border>
    <border>
      <left/>
      <right style="thin">
        <color rgb="FF7DA2CE"/>
      </right>
      <top style="thin">
        <color rgb="FF7DA2CE"/>
      </top>
      <bottom style="thin">
        <color rgb="FF7DA2CE"/>
      </bottom>
      <diagonal/>
    </border>
    <border>
      <left style="thin">
        <color rgb="FF7DA2CE"/>
      </left>
      <right style="thin">
        <color rgb="FF7DA2CE"/>
      </right>
      <top style="thin">
        <color rgb="FF7DA2CE"/>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s>
  <cellStyleXfs count="314">
    <xf numFmtId="0" fontId="0" fillId="0" borderId="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69" fontId="5" fillId="0" borderId="0" applyFont="0" applyFill="0" applyBorder="0" applyAlignment="0" applyProtection="0"/>
    <xf numFmtId="0" fontId="6" fillId="0" borderId="0" applyFont="0" applyFill="0" applyBorder="0" applyAlignment="0" applyProtection="0"/>
    <xf numFmtId="170" fontId="5" fillId="0" borderId="0" applyFont="0" applyFill="0" applyBorder="0" applyAlignment="0" applyProtection="0"/>
    <xf numFmtId="0" fontId="7" fillId="0" borderId="0" applyFont="0" applyFill="0" applyBorder="0" applyAlignment="0" applyProtection="0"/>
    <xf numFmtId="171" fontId="4" fillId="0" borderId="0" applyFont="0" applyFill="0" applyBorder="0" applyAlignment="0" applyProtection="0"/>
    <xf numFmtId="166" fontId="8" fillId="0" borderId="0" applyFont="0" applyFill="0" applyBorder="0" applyAlignment="0" applyProtection="0"/>
    <xf numFmtId="9" fontId="9" fillId="0" borderId="0" applyFont="0" applyFill="0" applyBorder="0" applyAlignment="0" applyProtection="0"/>
    <xf numFmtId="0" fontId="10" fillId="0" borderId="0" applyFont="0" applyFill="0" applyBorder="0" applyAlignment="0" applyProtection="0"/>
    <xf numFmtId="0" fontId="11" fillId="0" borderId="0"/>
    <xf numFmtId="0" fontId="12" fillId="0" borderId="0"/>
    <xf numFmtId="0" fontId="13" fillId="2" borderId="0"/>
    <xf numFmtId="0" fontId="14" fillId="2" borderId="0"/>
    <xf numFmtId="0" fontId="4" fillId="0" borderId="0"/>
    <xf numFmtId="0" fontId="4" fillId="0" borderId="0"/>
    <xf numFmtId="0" fontId="4" fillId="0"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6" fillId="2" borderId="0"/>
    <xf numFmtId="0" fontId="17" fillId="0" borderId="0">
      <alignment wrapText="1"/>
    </xf>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8" fillId="0" borderId="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172" fontId="5" fillId="0" borderId="0" applyFont="0" applyFill="0" applyBorder="0" applyAlignment="0" applyProtection="0"/>
    <xf numFmtId="0" fontId="20"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0" fontId="20"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0" fontId="20"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0" fontId="20" fillId="0" borderId="0" applyFont="0" applyFill="0" applyBorder="0" applyAlignment="0" applyProtection="0"/>
    <xf numFmtId="175" fontId="5" fillId="0" borderId="0" applyFont="0" applyFill="0" applyBorder="0" applyAlignment="0" applyProtection="0"/>
    <xf numFmtId="0" fontId="20" fillId="0" borderId="0"/>
    <xf numFmtId="0" fontId="21" fillId="0" borderId="0"/>
    <xf numFmtId="0" fontId="20" fillId="0" borderId="0"/>
    <xf numFmtId="0" fontId="22" fillId="0" borderId="0"/>
    <xf numFmtId="0" fontId="5" fillId="0" borderId="0" applyFill="0" applyBorder="0" applyAlignment="0"/>
    <xf numFmtId="176" fontId="23" fillId="0" borderId="0" applyFill="0" applyBorder="0" applyAlignment="0"/>
    <xf numFmtId="177" fontId="23" fillId="0" borderId="0" applyFill="0" applyBorder="0" applyAlignment="0"/>
    <xf numFmtId="178" fontId="4" fillId="0" borderId="0" applyFill="0" applyBorder="0" applyAlignment="0"/>
    <xf numFmtId="178" fontId="4" fillId="0" borderId="0" applyFill="0" applyBorder="0" applyAlignment="0"/>
    <xf numFmtId="178" fontId="4" fillId="0" borderId="0" applyFill="0" applyBorder="0" applyAlignment="0"/>
    <xf numFmtId="179" fontId="4" fillId="0" borderId="0" applyFill="0" applyBorder="0" applyAlignment="0"/>
    <xf numFmtId="179" fontId="4" fillId="0" borderId="0" applyFill="0" applyBorder="0" applyAlignment="0"/>
    <xf numFmtId="179" fontId="4" fillId="0" borderId="0" applyFill="0" applyBorder="0" applyAlignment="0"/>
    <xf numFmtId="180" fontId="24" fillId="0" borderId="0" applyFill="0" applyBorder="0" applyAlignment="0"/>
    <xf numFmtId="181" fontId="4" fillId="0" borderId="0" applyFill="0" applyBorder="0" applyAlignment="0"/>
    <xf numFmtId="181" fontId="4" fillId="0" borderId="0" applyFill="0" applyBorder="0" applyAlignment="0"/>
    <xf numFmtId="181" fontId="4" fillId="0" borderId="0" applyFill="0" applyBorder="0" applyAlignment="0"/>
    <xf numFmtId="176" fontId="23" fillId="0" borderId="0" applyFill="0" applyBorder="0" applyAlignment="0"/>
    <xf numFmtId="180"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2" fontId="25" fillId="0" borderId="0"/>
    <xf numFmtId="182" fontId="25" fillId="0" borderId="0"/>
    <xf numFmtId="3" fontId="5" fillId="0" borderId="0" applyFont="0" applyFill="0" applyBorder="0" applyAlignment="0" applyProtection="0"/>
    <xf numFmtId="3" fontId="5" fillId="0" borderId="0" applyFont="0" applyFill="0" applyBorder="0" applyAlignment="0" applyProtection="0"/>
    <xf numFmtId="176" fontId="23" fillId="0" borderId="0" applyFont="0" applyFill="0" applyBorder="0" applyAlignment="0" applyProtection="0"/>
    <xf numFmtId="183" fontId="5" fillId="0" borderId="0" applyFont="0" applyFill="0" applyBorder="0" applyAlignment="0" applyProtection="0"/>
    <xf numFmtId="183" fontId="5" fillId="0" borderId="0" applyFont="0" applyFill="0" applyBorder="0" applyAlignment="0" applyProtection="0"/>
    <xf numFmtId="184" fontId="5" fillId="0" borderId="0"/>
    <xf numFmtId="0" fontId="24" fillId="0" borderId="0" applyProtection="0"/>
    <xf numFmtId="14" fontId="26" fillId="0" borderId="0" applyFill="0" applyBorder="0" applyAlignment="0"/>
    <xf numFmtId="0" fontId="5" fillId="0" borderId="0" applyFont="0" applyFill="0" applyBorder="0" applyAlignment="0" applyProtection="0"/>
    <xf numFmtId="0" fontId="27" fillId="17" borderId="5" applyNumberFormat="0" applyAlignment="0" applyProtection="0"/>
    <xf numFmtId="0" fontId="28" fillId="8" borderId="6" applyNumberFormat="0" applyAlignment="0" applyProtection="0"/>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185" fontId="5" fillId="0" borderId="0"/>
    <xf numFmtId="3" fontId="4" fillId="0" borderId="0" applyFont="0" applyBorder="0" applyAlignment="0"/>
    <xf numFmtId="180" fontId="24" fillId="0" borderId="0" applyFill="0" applyBorder="0" applyAlignment="0"/>
    <xf numFmtId="176" fontId="23" fillId="0" borderId="0" applyFill="0" applyBorder="0" applyAlignment="0"/>
    <xf numFmtId="180" fontId="24" fillId="0" borderId="0" applyFill="0" applyBorder="0" applyAlignment="0"/>
    <xf numFmtId="181" fontId="4" fillId="0" borderId="0" applyFill="0" applyBorder="0" applyAlignment="0"/>
    <xf numFmtId="181" fontId="4" fillId="0" borderId="0" applyFill="0" applyBorder="0" applyAlignment="0"/>
    <xf numFmtId="181" fontId="4" fillId="0" borderId="0" applyFill="0" applyBorder="0" applyAlignment="0"/>
    <xf numFmtId="176" fontId="23" fillId="0" borderId="0" applyFill="0" applyBorder="0" applyAlignment="0"/>
    <xf numFmtId="3" fontId="4" fillId="0" borderId="0" applyFont="0" applyBorder="0" applyAlignment="0"/>
    <xf numFmtId="2" fontId="24" fillId="0" borderId="0" applyProtection="0"/>
    <xf numFmtId="0" fontId="4" fillId="18" borderId="10" applyNumberFormat="0" applyFont="0" applyAlignment="0" applyProtection="0"/>
    <xf numFmtId="38" fontId="32" fillId="2" borderId="0" applyNumberFormat="0" applyBorder="0" applyAlignment="0" applyProtection="0"/>
    <xf numFmtId="0" fontId="33" fillId="0" borderId="0" applyNumberFormat="0" applyFont="0" applyBorder="0" applyAlignment="0">
      <alignment horizontal="left" vertical="center"/>
    </xf>
    <xf numFmtId="0" fontId="34" fillId="0" borderId="11" applyNumberFormat="0" applyAlignment="0" applyProtection="0">
      <alignment horizontal="left" vertical="center"/>
    </xf>
    <xf numFmtId="0" fontId="34" fillId="0" borderId="3">
      <alignment horizontal="left" vertical="center"/>
    </xf>
    <xf numFmtId="0" fontId="35" fillId="0" borderId="0" applyProtection="0"/>
    <xf numFmtId="0" fontId="35" fillId="0" borderId="0" applyProtection="0"/>
    <xf numFmtId="0" fontId="34" fillId="0" borderId="0" applyProtection="0"/>
    <xf numFmtId="0" fontId="34" fillId="0" borderId="0" applyProtection="0"/>
    <xf numFmtId="49" fontId="36" fillId="0" borderId="4">
      <alignment vertical="center"/>
    </xf>
    <xf numFmtId="10" fontId="32" fillId="19" borderId="4" applyNumberFormat="0" applyBorder="0" applyAlignment="0" applyProtection="0"/>
    <xf numFmtId="0" fontId="4" fillId="0" borderId="0"/>
    <xf numFmtId="0" fontId="37" fillId="20" borderId="12" applyNumberFormat="0" applyAlignment="0" applyProtection="0"/>
    <xf numFmtId="180" fontId="24" fillId="0" borderId="0" applyFill="0" applyBorder="0" applyAlignment="0"/>
    <xf numFmtId="176" fontId="23" fillId="0" borderId="0" applyFill="0" applyBorder="0" applyAlignment="0"/>
    <xf numFmtId="180" fontId="24" fillId="0" borderId="0" applyFill="0" applyBorder="0" applyAlignment="0"/>
    <xf numFmtId="181" fontId="4" fillId="0" borderId="0" applyFill="0" applyBorder="0" applyAlignment="0"/>
    <xf numFmtId="181" fontId="4" fillId="0" borderId="0" applyFill="0" applyBorder="0" applyAlignment="0"/>
    <xf numFmtId="181" fontId="4" fillId="0" borderId="0" applyFill="0" applyBorder="0" applyAlignment="0"/>
    <xf numFmtId="176" fontId="23" fillId="0" borderId="0" applyFill="0" applyBorder="0" applyAlignment="0"/>
    <xf numFmtId="186" fontId="5" fillId="0" borderId="0" applyFont="0" applyFill="0" applyBorder="0" applyAlignment="0" applyProtection="0"/>
    <xf numFmtId="187" fontId="5" fillId="0" borderId="0" applyFont="0" applyFill="0" applyBorder="0" applyAlignment="0" applyProtection="0"/>
    <xf numFmtId="0" fontId="24" fillId="0" borderId="0" applyNumberFormat="0" applyFont="0" applyFill="0" applyAlignment="0"/>
    <xf numFmtId="0" fontId="24" fillId="0" borderId="0" applyNumberFormat="0" applyFont="0" applyFill="0" applyAlignment="0"/>
    <xf numFmtId="0" fontId="25" fillId="0" borderId="0"/>
    <xf numFmtId="0" fontId="25" fillId="0" borderId="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4" borderId="0" applyNumberFormat="0" applyBorder="0" applyAlignment="0" applyProtection="0"/>
    <xf numFmtId="37" fontId="38"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13" applyNumberFormat="0" applyFill="0" applyAlignment="0" applyProtection="0"/>
    <xf numFmtId="167" fontId="12" fillId="0" borderId="0" applyFont="0" applyFill="0" applyBorder="0" applyAlignment="0" applyProtection="0"/>
    <xf numFmtId="166" fontId="12" fillId="0" borderId="0" applyFon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88"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80" fontId="24" fillId="0" borderId="0" applyFill="0" applyBorder="0" applyAlignment="0"/>
    <xf numFmtId="176" fontId="23" fillId="0" borderId="0" applyFill="0" applyBorder="0" applyAlignment="0"/>
    <xf numFmtId="180" fontId="24" fillId="0" borderId="0" applyFill="0" applyBorder="0" applyAlignment="0"/>
    <xf numFmtId="181" fontId="4" fillId="0" borderId="0" applyFill="0" applyBorder="0" applyAlignment="0"/>
    <xf numFmtId="181" fontId="4" fillId="0" borderId="0" applyFill="0" applyBorder="0" applyAlignment="0"/>
    <xf numFmtId="181" fontId="4" fillId="0" borderId="0" applyFill="0" applyBorder="0" applyAlignment="0"/>
    <xf numFmtId="176" fontId="23" fillId="0" borderId="0" applyFill="0" applyBorder="0" applyAlignment="0"/>
    <xf numFmtId="0" fontId="43" fillId="0" borderId="0"/>
    <xf numFmtId="0" fontId="44" fillId="0" borderId="0" applyNumberFormat="0" applyFont="0" applyFill="0" applyBorder="0" applyAlignment="0" applyProtection="0">
      <alignment horizontal="left"/>
    </xf>
    <xf numFmtId="0" fontId="45" fillId="0" borderId="14">
      <alignment horizontal="center"/>
    </xf>
    <xf numFmtId="0" fontId="45" fillId="0" borderId="14">
      <alignment horizontal="center"/>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65" fontId="46" fillId="0" borderId="2">
      <alignment horizontal="right" vertical="center"/>
    </xf>
    <xf numFmtId="49" fontId="26" fillId="0" borderId="0" applyFill="0" applyBorder="0" applyAlignment="0"/>
    <xf numFmtId="189" fontId="5" fillId="0" borderId="0" applyFill="0" applyBorder="0" applyAlignment="0"/>
    <xf numFmtId="190" fontId="5" fillId="0" borderId="0" applyFill="0" applyBorder="0" applyAlignment="0"/>
    <xf numFmtId="191" fontId="46" fillId="0" borderId="2">
      <alignment horizontal="center"/>
    </xf>
    <xf numFmtId="0" fontId="47" fillId="0" borderId="15"/>
    <xf numFmtId="0" fontId="42"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8" fillId="0" borderId="0" applyNumberFormat="0" applyFill="0" applyBorder="0" applyAlignment="0" applyProtection="0"/>
    <xf numFmtId="0" fontId="49" fillId="17" borderId="6" applyNumberFormat="0" applyAlignment="0" applyProtection="0"/>
    <xf numFmtId="0" fontId="50" fillId="0" borderId="16" applyNumberFormat="0" applyFill="0" applyAlignment="0" applyProtection="0"/>
    <xf numFmtId="0" fontId="51" fillId="5" borderId="0" applyNumberFormat="0" applyBorder="0" applyAlignment="0" applyProtection="0"/>
    <xf numFmtId="0" fontId="52" fillId="25" borderId="0" applyNumberFormat="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192" fontId="46" fillId="0" borderId="0"/>
    <xf numFmtId="164" fontId="46" fillId="0" borderId="4"/>
    <xf numFmtId="0" fontId="55" fillId="26" borderId="4">
      <alignment horizontal="left" vertical="center"/>
    </xf>
    <xf numFmtId="5" fontId="56" fillId="0" borderId="1">
      <alignment horizontal="left" vertical="top"/>
    </xf>
    <xf numFmtId="5" fontId="57" fillId="0" borderId="17">
      <alignment horizontal="left" vertical="top"/>
    </xf>
    <xf numFmtId="0" fontId="58" fillId="0" borderId="17">
      <alignment horizontal="left" vertical="center"/>
    </xf>
    <xf numFmtId="0" fontId="59" fillId="4" borderId="0" applyNumberFormat="0" applyBorder="0" applyAlignment="0" applyProtection="0"/>
    <xf numFmtId="0" fontId="60" fillId="0" borderId="0" applyNumberForma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2" fillId="0" borderId="0">
      <alignment vertical="center"/>
    </xf>
    <xf numFmtId="40" fontId="63" fillId="0" borderId="0" applyFont="0" applyFill="0" applyBorder="0" applyAlignment="0" applyProtection="0"/>
    <xf numFmtId="38"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9" fontId="64" fillId="0" borderId="0" applyFont="0" applyFill="0" applyBorder="0" applyAlignment="0" applyProtection="0"/>
    <xf numFmtId="0" fontId="65" fillId="0" borderId="0"/>
    <xf numFmtId="193" fontId="66" fillId="0" borderId="0" applyFont="0" applyFill="0" applyBorder="0" applyAlignment="0" applyProtection="0"/>
    <xf numFmtId="194" fontId="67" fillId="0" borderId="0" applyFont="0" applyFill="0" applyBorder="0" applyAlignment="0" applyProtection="0"/>
    <xf numFmtId="195" fontId="67" fillId="0" borderId="0" applyFont="0" applyFill="0" applyBorder="0" applyAlignment="0" applyProtection="0"/>
    <xf numFmtId="196" fontId="67" fillId="0" borderId="0" applyFont="0" applyFill="0" applyBorder="0" applyAlignment="0" applyProtection="0"/>
    <xf numFmtId="197" fontId="67" fillId="0" borderId="0" applyFont="0" applyFill="0" applyBorder="0" applyAlignment="0" applyProtection="0"/>
    <xf numFmtId="0" fontId="68" fillId="0" borderId="0"/>
    <xf numFmtId="0" fontId="24" fillId="0" borderId="0"/>
    <xf numFmtId="166" fontId="69" fillId="0" borderId="0" applyFont="0" applyFill="0" applyBorder="0" applyAlignment="0" applyProtection="0"/>
    <xf numFmtId="167" fontId="69" fillId="0" borderId="0" applyFont="0" applyFill="0" applyBorder="0" applyAlignment="0" applyProtection="0"/>
    <xf numFmtId="0" fontId="70" fillId="0" borderId="0"/>
    <xf numFmtId="198" fontId="69" fillId="0" borderId="0" applyFont="0" applyFill="0" applyBorder="0" applyAlignment="0" applyProtection="0"/>
    <xf numFmtId="6" fontId="71" fillId="0" borderId="0" applyFont="0" applyFill="0" applyBorder="0" applyAlignment="0" applyProtection="0"/>
    <xf numFmtId="199" fontId="69" fillId="0" borderId="0" applyFont="0" applyFill="0" applyBorder="0" applyAlignment="0" applyProtection="0"/>
    <xf numFmtId="43" fontId="3" fillId="0" borderId="0" applyFont="0" applyFill="0" applyBorder="0" applyAlignment="0" applyProtection="0"/>
    <xf numFmtId="0" fontId="3" fillId="0" borderId="0"/>
    <xf numFmtId="43" fontId="76" fillId="0" borderId="0" applyFont="0" applyFill="0" applyBorder="0" applyAlignment="0" applyProtection="0"/>
    <xf numFmtId="0" fontId="76" fillId="0" borderId="0"/>
    <xf numFmtId="0" fontId="4" fillId="0" borderId="0"/>
    <xf numFmtId="43" fontId="80" fillId="0" borderId="0" applyFont="0" applyFill="0" applyBorder="0" applyAlignment="0" applyProtection="0"/>
    <xf numFmtId="0" fontId="27" fillId="17" borderId="5" applyNumberFormat="0" applyAlignment="0" applyProtection="0"/>
    <xf numFmtId="0" fontId="28" fillId="8" borderId="6" applyNumberFormat="0" applyAlignment="0" applyProtection="0"/>
    <xf numFmtId="0" fontId="4" fillId="18" borderId="10" applyNumberFormat="0" applyFont="0" applyAlignment="0" applyProtection="0"/>
    <xf numFmtId="0" fontId="34" fillId="0" borderId="3">
      <alignment horizontal="left" vertical="center"/>
    </xf>
    <xf numFmtId="49" fontId="36" fillId="0" borderId="4">
      <alignment vertical="center"/>
    </xf>
    <xf numFmtId="10" fontId="32" fillId="19" borderId="4" applyNumberFormat="0" applyBorder="0" applyAlignment="0" applyProtection="0"/>
    <xf numFmtId="0" fontId="3" fillId="0" borderId="0"/>
    <xf numFmtId="165" fontId="46" fillId="0" borderId="2">
      <alignment horizontal="right" vertical="center"/>
    </xf>
    <xf numFmtId="191" fontId="46" fillId="0" borderId="2">
      <alignment horizontal="center"/>
    </xf>
    <xf numFmtId="0" fontId="49" fillId="17" borderId="6" applyNumberFormat="0" applyAlignment="0" applyProtection="0"/>
    <xf numFmtId="0" fontId="50" fillId="0" borderId="16" applyNumberFormat="0" applyFill="0" applyAlignment="0" applyProtection="0"/>
    <xf numFmtId="164" fontId="46" fillId="0" borderId="4"/>
    <xf numFmtId="0" fontId="55" fillId="26" borderId="4">
      <alignment horizontal="left" vertical="center"/>
    </xf>
    <xf numFmtId="5" fontId="56" fillId="0" borderId="1">
      <alignment horizontal="left" vertical="top"/>
    </xf>
    <xf numFmtId="0" fontId="4" fillId="0" borderId="0"/>
    <xf numFmtId="43" fontId="62" fillId="0" borderId="0" applyFont="0" applyFill="0" applyBorder="0" applyAlignment="0" applyProtection="0"/>
    <xf numFmtId="0" fontId="62" fillId="0" borderId="0"/>
    <xf numFmtId="0" fontId="34" fillId="0" borderId="24">
      <alignment horizontal="left" vertical="center"/>
    </xf>
    <xf numFmtId="49" fontId="36" fillId="0" borderId="18">
      <alignment vertical="center"/>
    </xf>
    <xf numFmtId="10" fontId="32" fillId="19" borderId="18" applyNumberFormat="0" applyBorder="0" applyAlignment="0" applyProtection="0"/>
    <xf numFmtId="165" fontId="46" fillId="0" borderId="23">
      <alignment horizontal="right" vertical="center"/>
    </xf>
    <xf numFmtId="191" fontId="46" fillId="0" borderId="23">
      <alignment horizontal="center"/>
    </xf>
    <xf numFmtId="164" fontId="46" fillId="0" borderId="18"/>
    <xf numFmtId="0" fontId="55" fillId="26" borderId="18">
      <alignment horizontal="left" vertical="center"/>
    </xf>
    <xf numFmtId="5" fontId="56" fillId="0" borderId="22">
      <alignment horizontal="left" vertical="top"/>
    </xf>
    <xf numFmtId="43" fontId="2" fillId="0" borderId="0" applyFont="0" applyFill="0" applyBorder="0" applyAlignment="0" applyProtection="0"/>
    <xf numFmtId="0" fontId="2" fillId="0" borderId="0"/>
    <xf numFmtId="0" fontId="34" fillId="0" borderId="24">
      <alignment horizontal="left" vertical="center"/>
    </xf>
    <xf numFmtId="49" fontId="36" fillId="0" borderId="18">
      <alignment vertical="center"/>
    </xf>
    <xf numFmtId="10" fontId="32" fillId="19" borderId="18" applyNumberFormat="0" applyBorder="0" applyAlignment="0" applyProtection="0"/>
    <xf numFmtId="0" fontId="2" fillId="0" borderId="0"/>
    <xf numFmtId="165" fontId="46" fillId="0" borderId="23">
      <alignment horizontal="right" vertical="center"/>
    </xf>
    <xf numFmtId="191" fontId="46" fillId="0" borderId="23">
      <alignment horizontal="center"/>
    </xf>
    <xf numFmtId="164" fontId="46" fillId="0" borderId="18"/>
    <xf numFmtId="0" fontId="55" fillId="26" borderId="18">
      <alignment horizontal="left" vertical="center"/>
    </xf>
    <xf numFmtId="5" fontId="56" fillId="0" borderId="22">
      <alignment horizontal="left" vertical="top"/>
    </xf>
    <xf numFmtId="43" fontId="4" fillId="0" borderId="0" applyFont="0" applyFill="0" applyBorder="0" applyAlignment="0" applyProtection="0"/>
    <xf numFmtId="43" fontId="4" fillId="0" borderId="0" applyFont="0" applyFill="0" applyBorder="0" applyAlignment="0" applyProtection="0"/>
    <xf numFmtId="3" fontId="4" fillId="0" borderId="0" applyFont="0" applyBorder="0" applyAlignment="0"/>
    <xf numFmtId="3" fontId="4" fillId="0" borderId="0" applyFont="0" applyBorder="0" applyAlignment="0"/>
    <xf numFmtId="0" fontId="4" fillId="0" borderId="0"/>
    <xf numFmtId="0" fontId="4" fillId="0" borderId="0"/>
    <xf numFmtId="0" fontId="4" fillId="0" borderId="0"/>
    <xf numFmtId="0" fontId="27" fillId="17" borderId="31" applyNumberFormat="0" applyAlignment="0" applyProtection="0"/>
    <xf numFmtId="0" fontId="28" fillId="8" borderId="30" applyNumberFormat="0" applyAlignment="0" applyProtection="0"/>
    <xf numFmtId="0" fontId="4" fillId="18" borderId="32" applyNumberFormat="0" applyFont="0" applyAlignment="0" applyProtection="0"/>
    <xf numFmtId="0" fontId="1" fillId="0" borderId="0"/>
    <xf numFmtId="0" fontId="4" fillId="0" borderId="0"/>
    <xf numFmtId="0" fontId="1" fillId="0" borderId="0"/>
    <xf numFmtId="0" fontId="49" fillId="17" borderId="30" applyNumberFormat="0" applyAlignment="0" applyProtection="0"/>
    <xf numFmtId="0" fontId="50" fillId="0" borderId="33" applyNumberFormat="0" applyFill="0" applyAlignment="0" applyProtection="0"/>
  </cellStyleXfs>
  <cellXfs count="185">
    <xf numFmtId="0" fontId="0" fillId="0" borderId="0" xfId="0"/>
    <xf numFmtId="0" fontId="72" fillId="0" borderId="18" xfId="0" applyFont="1" applyBorder="1" applyAlignment="1">
      <alignment horizontal="center"/>
    </xf>
    <xf numFmtId="168" fontId="62" fillId="0" borderId="18" xfId="259" applyNumberFormat="1" applyFont="1" applyBorder="1"/>
    <xf numFmtId="168" fontId="62" fillId="0" borderId="0" xfId="259" applyNumberFormat="1" applyFont="1"/>
    <xf numFmtId="168" fontId="72" fillId="0" borderId="18" xfId="259" applyNumberFormat="1" applyFont="1" applyBorder="1" applyAlignment="1">
      <alignment horizontal="center"/>
    </xf>
    <xf numFmtId="168" fontId="72" fillId="0" borderId="18" xfId="259" applyNumberFormat="1" applyFont="1" applyBorder="1"/>
    <xf numFmtId="168" fontId="72" fillId="27" borderId="18" xfId="259" applyNumberFormat="1" applyFont="1" applyFill="1" applyBorder="1"/>
    <xf numFmtId="168" fontId="72" fillId="27" borderId="0" xfId="259" applyNumberFormat="1" applyFont="1" applyFill="1"/>
    <xf numFmtId="0" fontId="0" fillId="27" borderId="0" xfId="0" applyFill="1"/>
    <xf numFmtId="168" fontId="62" fillId="0" borderId="18" xfId="259" quotePrefix="1" applyNumberFormat="1" applyFont="1" applyBorder="1"/>
    <xf numFmtId="3" fontId="73" fillId="0" borderId="0" xfId="260" applyNumberFormat="1" applyFont="1" applyAlignment="1">
      <alignment horizontal="right" vertical="center" wrapText="1"/>
    </xf>
    <xf numFmtId="3" fontId="73" fillId="27" borderId="0" xfId="260" applyNumberFormat="1" applyFont="1" applyFill="1" applyAlignment="1">
      <alignment horizontal="right" vertical="center" wrapText="1"/>
    </xf>
    <xf numFmtId="168" fontId="72" fillId="0" borderId="0" xfId="259" applyNumberFormat="1" applyFont="1"/>
    <xf numFmtId="168" fontId="62" fillId="0" borderId="0" xfId="259" quotePrefix="1" applyNumberFormat="1" applyFont="1"/>
    <xf numFmtId="168" fontId="72" fillId="0" borderId="0" xfId="259" quotePrefix="1" applyNumberFormat="1" applyFont="1"/>
    <xf numFmtId="168" fontId="75" fillId="0" borderId="0" xfId="259" applyNumberFormat="1" applyFont="1"/>
    <xf numFmtId="0" fontId="62" fillId="0" borderId="0" xfId="0" applyFont="1" applyBorder="1" applyAlignment="1">
      <alignment horizontal="left"/>
    </xf>
    <xf numFmtId="0" fontId="62" fillId="0" borderId="0" xfId="0" applyFont="1" applyBorder="1" applyAlignment="1"/>
    <xf numFmtId="0" fontId="72" fillId="0" borderId="0" xfId="0" applyFont="1" applyBorder="1" applyAlignment="1"/>
    <xf numFmtId="0" fontId="74" fillId="0" borderId="0" xfId="0" applyFont="1" applyBorder="1" applyAlignment="1"/>
    <xf numFmtId="0" fontId="62" fillId="0" borderId="18" xfId="0" applyFont="1" applyBorder="1" applyAlignment="1">
      <alignment horizontal="center"/>
    </xf>
    <xf numFmtId="0" fontId="72" fillId="0" borderId="18" xfId="0" applyFont="1" applyBorder="1" applyAlignment="1">
      <alignment horizontal="center" wrapText="1"/>
    </xf>
    <xf numFmtId="41" fontId="72" fillId="0" borderId="18" xfId="0" applyNumberFormat="1" applyFont="1" applyBorder="1" applyAlignment="1">
      <alignment horizontal="center"/>
    </xf>
    <xf numFmtId="0" fontId="72" fillId="0" borderId="0" xfId="0" applyFont="1" applyBorder="1"/>
    <xf numFmtId="0" fontId="72" fillId="0" borderId="18" xfId="0" applyNumberFormat="1" applyFont="1" applyBorder="1" applyAlignment="1">
      <alignment shrinkToFit="1"/>
    </xf>
    <xf numFmtId="41" fontId="72" fillId="0" borderId="18" xfId="1" applyNumberFormat="1" applyFont="1" applyBorder="1" applyAlignment="1">
      <alignment shrinkToFit="1"/>
    </xf>
    <xf numFmtId="3" fontId="72" fillId="0" borderId="0" xfId="1" applyNumberFormat="1" applyFont="1" applyBorder="1" applyAlignment="1"/>
    <xf numFmtId="0" fontId="74" fillId="0" borderId="18" xfId="0" applyFont="1" applyBorder="1" applyAlignment="1">
      <alignment horizontal="center"/>
    </xf>
    <xf numFmtId="0" fontId="74" fillId="0" borderId="18" xfId="0" applyNumberFormat="1" applyFont="1" applyBorder="1" applyAlignment="1">
      <alignment shrinkToFit="1"/>
    </xf>
    <xf numFmtId="41" fontId="74" fillId="0" borderId="18" xfId="1" applyNumberFormat="1" applyFont="1" applyBorder="1" applyAlignment="1">
      <alignment shrinkToFit="1"/>
    </xf>
    <xf numFmtId="3" fontId="74" fillId="0" borderId="0" xfId="1" applyNumberFormat="1" applyFont="1" applyBorder="1" applyAlignment="1"/>
    <xf numFmtId="0" fontId="62" fillId="0" borderId="18" xfId="0" quotePrefix="1" applyNumberFormat="1" applyFont="1" applyBorder="1" applyAlignment="1">
      <alignment shrinkToFit="1"/>
    </xf>
    <xf numFmtId="41" fontId="62" fillId="0" borderId="18" xfId="1" applyNumberFormat="1" applyFont="1" applyBorder="1" applyAlignment="1">
      <alignment shrinkToFit="1"/>
    </xf>
    <xf numFmtId="3" fontId="77" fillId="0" borderId="0" xfId="1" applyNumberFormat="1" applyFont="1" applyBorder="1" applyAlignment="1"/>
    <xf numFmtId="0" fontId="74" fillId="0" borderId="0" xfId="0" applyFont="1" applyBorder="1"/>
    <xf numFmtId="41" fontId="77" fillId="0" borderId="18" xfId="1" applyNumberFormat="1" applyFont="1" applyBorder="1" applyAlignment="1">
      <alignment shrinkToFit="1"/>
    </xf>
    <xf numFmtId="0" fontId="72" fillId="27" borderId="18" xfId="0" applyFont="1" applyFill="1" applyBorder="1" applyAlignment="1">
      <alignment horizontal="center" wrapText="1"/>
    </xf>
    <xf numFmtId="0" fontId="72" fillId="27" borderId="18" xfId="0" applyFont="1" applyFill="1" applyBorder="1" applyAlignment="1">
      <alignment horizontal="center"/>
    </xf>
    <xf numFmtId="41" fontId="72" fillId="27" borderId="18" xfId="1" applyNumberFormat="1" applyFont="1" applyFill="1" applyBorder="1" applyAlignment="1">
      <alignment shrinkToFit="1"/>
    </xf>
    <xf numFmtId="3" fontId="72" fillId="27" borderId="0" xfId="1" applyNumberFormat="1" applyFont="1" applyFill="1" applyBorder="1" applyAlignment="1"/>
    <xf numFmtId="0" fontId="72" fillId="27" borderId="0" xfId="0" applyFont="1" applyFill="1" applyBorder="1" applyAlignment="1"/>
    <xf numFmtId="0" fontId="85" fillId="0" borderId="0" xfId="0" applyFont="1"/>
    <xf numFmtId="0" fontId="82" fillId="0" borderId="0" xfId="0" applyFont="1"/>
    <xf numFmtId="3" fontId="82" fillId="0" borderId="0" xfId="0" applyNumberFormat="1" applyFont="1"/>
    <xf numFmtId="168" fontId="82" fillId="0" borderId="0" xfId="0" applyNumberFormat="1" applyFont="1"/>
    <xf numFmtId="0" fontId="82" fillId="0" borderId="0" xfId="0" applyFont="1" applyAlignment="1">
      <alignment horizontal="center" vertical="center" wrapText="1"/>
    </xf>
    <xf numFmtId="0" fontId="82" fillId="27" borderId="0" xfId="0" applyFont="1" applyFill="1" applyAlignment="1">
      <alignment horizontal="center" vertical="center" wrapText="1"/>
    </xf>
    <xf numFmtId="0" fontId="84" fillId="0" borderId="0" xfId="0" applyFont="1"/>
    <xf numFmtId="43" fontId="72" fillId="0" borderId="0" xfId="1" applyFont="1"/>
    <xf numFmtId="168" fontId="62" fillId="30" borderId="0" xfId="1" applyNumberFormat="1" applyFont="1" applyFill="1"/>
    <xf numFmtId="168" fontId="72" fillId="30" borderId="0" xfId="1" applyNumberFormat="1" applyFont="1" applyFill="1"/>
    <xf numFmtId="41" fontId="82" fillId="0" borderId="0" xfId="0" applyNumberFormat="1" applyFont="1"/>
    <xf numFmtId="3" fontId="83" fillId="0" borderId="4" xfId="0" applyNumberFormat="1" applyFont="1" applyBorder="1" applyAlignment="1">
      <alignment horizontal="center" vertical="center" wrapText="1"/>
    </xf>
    <xf numFmtId="0" fontId="83" fillId="27" borderId="4" xfId="0" applyFont="1" applyFill="1" applyBorder="1" applyAlignment="1">
      <alignment horizontal="center" vertical="center" wrapText="1"/>
    </xf>
    <xf numFmtId="168" fontId="83" fillId="27" borderId="4" xfId="1" applyNumberFormat="1" applyFont="1" applyFill="1" applyBorder="1" applyAlignment="1">
      <alignment horizontal="center" vertical="center" wrapText="1"/>
    </xf>
    <xf numFmtId="0" fontId="84" fillId="0" borderId="4" xfId="0" applyFont="1" applyBorder="1"/>
    <xf numFmtId="0" fontId="81" fillId="31" borderId="4" xfId="177" applyFont="1" applyFill="1" applyBorder="1" applyAlignment="1">
      <alignment vertical="center" wrapText="1"/>
    </xf>
    <xf numFmtId="3" fontId="84" fillId="0" borderId="4" xfId="0" applyNumberFormat="1" applyFont="1" applyBorder="1"/>
    <xf numFmtId="0" fontId="82" fillId="0" borderId="4" xfId="0" applyFont="1" applyBorder="1"/>
    <xf numFmtId="168" fontId="82" fillId="31" borderId="4" xfId="1" quotePrefix="1" applyNumberFormat="1" applyFont="1" applyFill="1" applyBorder="1" applyAlignment="1">
      <alignment vertical="center" wrapText="1"/>
    </xf>
    <xf numFmtId="3" fontId="82" fillId="0" borderId="4" xfId="0" applyNumberFormat="1" applyFont="1" applyBorder="1"/>
    <xf numFmtId="3" fontId="82" fillId="0" borderId="21" xfId="0" applyNumberFormat="1" applyFont="1" applyBorder="1"/>
    <xf numFmtId="168" fontId="82" fillId="31" borderId="21" xfId="1" quotePrefix="1" applyNumberFormat="1" applyFont="1" applyFill="1" applyBorder="1" applyAlignment="1">
      <alignment vertical="center" wrapText="1"/>
    </xf>
    <xf numFmtId="168" fontId="84" fillId="31" borderId="4" xfId="1" applyNumberFormat="1" applyFont="1" applyFill="1" applyBorder="1" applyAlignment="1">
      <alignment vertical="center" wrapText="1"/>
    </xf>
    <xf numFmtId="3" fontId="84" fillId="0" borderId="21" xfId="0" applyNumberFormat="1" applyFont="1" applyBorder="1"/>
    <xf numFmtId="0" fontId="62" fillId="0" borderId="4" xfId="0" applyFont="1" applyBorder="1" applyAlignment="1"/>
    <xf numFmtId="3" fontId="62" fillId="0" borderId="4" xfId="1" applyNumberFormat="1" applyFont="1" applyBorder="1" applyAlignment="1"/>
    <xf numFmtId="168" fontId="62" fillId="0" borderId="4" xfId="1" applyNumberFormat="1" applyFont="1" applyBorder="1" applyAlignment="1"/>
    <xf numFmtId="0" fontId="72" fillId="27" borderId="4" xfId="0" applyFont="1" applyFill="1" applyBorder="1" applyAlignment="1"/>
    <xf numFmtId="168" fontId="72" fillId="27" borderId="4" xfId="1" applyNumberFormat="1" applyFont="1" applyFill="1" applyBorder="1" applyAlignment="1"/>
    <xf numFmtId="0" fontId="72" fillId="0" borderId="4" xfId="0" applyFont="1" applyBorder="1" applyAlignment="1"/>
    <xf numFmtId="168" fontId="72" fillId="0" borderId="4" xfId="1" applyNumberFormat="1" applyFont="1" applyBorder="1" applyAlignment="1"/>
    <xf numFmtId="168" fontId="62" fillId="0" borderId="4" xfId="0" applyNumberFormat="1" applyFont="1" applyBorder="1" applyAlignment="1"/>
    <xf numFmtId="0" fontId="78" fillId="0" borderId="0" xfId="0" applyFont="1" applyBorder="1" applyAlignment="1"/>
    <xf numFmtId="41" fontId="62" fillId="0" borderId="0" xfId="0" applyNumberFormat="1" applyFont="1" applyBorder="1" applyAlignment="1">
      <alignment horizontal="left"/>
    </xf>
    <xf numFmtId="3" fontId="25" fillId="0" borderId="21" xfId="0" applyNumberFormat="1" applyFont="1" applyFill="1" applyBorder="1"/>
    <xf numFmtId="3" fontId="82" fillId="30" borderId="21" xfId="0" applyNumberFormat="1" applyFont="1" applyFill="1" applyBorder="1"/>
    <xf numFmtId="3" fontId="88" fillId="0" borderId="21" xfId="0" applyNumberFormat="1" applyFont="1" applyFill="1" applyBorder="1"/>
    <xf numFmtId="3" fontId="84" fillId="30" borderId="21" xfId="0" applyNumberFormat="1" applyFont="1" applyFill="1" applyBorder="1"/>
    <xf numFmtId="0" fontId="83" fillId="0" borderId="4" xfId="0" applyFont="1" applyBorder="1" applyAlignment="1">
      <alignment horizontal="center" vertical="center" wrapText="1"/>
    </xf>
    <xf numFmtId="0" fontId="62" fillId="30" borderId="0" xfId="261" applyFont="1" applyFill="1"/>
    <xf numFmtId="168" fontId="72" fillId="30" borderId="0" xfId="1" applyNumberFormat="1" applyFont="1" applyFill="1" applyAlignment="1">
      <alignment horizontal="center"/>
    </xf>
    <xf numFmtId="168" fontId="72" fillId="30" borderId="4" xfId="1" applyNumberFormat="1" applyFont="1" applyFill="1" applyBorder="1" applyAlignment="1">
      <alignment horizontal="center" vertical="center" wrapText="1"/>
    </xf>
    <xf numFmtId="168" fontId="72" fillId="30" borderId="23" xfId="1" applyNumberFormat="1" applyFont="1" applyFill="1" applyBorder="1" applyAlignment="1">
      <alignment horizontal="center" vertical="center" wrapText="1"/>
    </xf>
    <xf numFmtId="168" fontId="62" fillId="30" borderId="0" xfId="1" applyNumberFormat="1" applyFont="1" applyFill="1" applyAlignment="1">
      <alignment horizontal="center" vertical="center" wrapText="1"/>
    </xf>
    <xf numFmtId="168" fontId="62" fillId="30" borderId="25" xfId="1" applyNumberFormat="1" applyFont="1" applyFill="1" applyBorder="1"/>
    <xf numFmtId="168" fontId="62" fillId="30" borderId="26" xfId="1" applyNumberFormat="1" applyFont="1" applyFill="1" applyBorder="1" applyAlignment="1">
      <alignment shrinkToFit="1"/>
    </xf>
    <xf numFmtId="168" fontId="78" fillId="30" borderId="4" xfId="1" applyNumberFormat="1" applyFont="1" applyFill="1" applyBorder="1" applyAlignment="1">
      <alignment horizontal="right" vertical="center" wrapText="1"/>
    </xf>
    <xf numFmtId="168" fontId="62" fillId="30" borderId="19" xfId="1" applyNumberFormat="1" applyFont="1" applyFill="1" applyBorder="1"/>
    <xf numFmtId="168" fontId="62" fillId="30" borderId="21" xfId="1" applyNumberFormat="1" applyFont="1" applyFill="1" applyBorder="1" applyAlignment="1">
      <alignment shrinkToFit="1"/>
    </xf>
    <xf numFmtId="168" fontId="73" fillId="0" borderId="21" xfId="1" applyNumberFormat="1" applyFont="1" applyFill="1" applyBorder="1" applyAlignment="1">
      <alignment horizontal="center" vertical="center" wrapText="1"/>
    </xf>
    <xf numFmtId="168" fontId="73" fillId="30" borderId="4" xfId="1" applyNumberFormat="1" applyFont="1" applyFill="1" applyBorder="1" applyAlignment="1">
      <alignment horizontal="right" vertical="center" wrapText="1"/>
    </xf>
    <xf numFmtId="168" fontId="62" fillId="30" borderId="27" xfId="1" applyNumberFormat="1" applyFont="1" applyFill="1" applyBorder="1"/>
    <xf numFmtId="168" fontId="62" fillId="30" borderId="28" xfId="1" applyNumberFormat="1" applyFont="1" applyFill="1" applyBorder="1" applyAlignment="1">
      <alignment shrinkToFit="1"/>
    </xf>
    <xf numFmtId="168" fontId="72" fillId="30" borderId="4" xfId="1" applyNumberFormat="1" applyFont="1" applyFill="1" applyBorder="1" applyAlignment="1">
      <alignment horizontal="center"/>
    </xf>
    <xf numFmtId="168" fontId="85" fillId="30" borderId="4" xfId="1" applyNumberFormat="1" applyFont="1" applyFill="1" applyBorder="1" applyAlignment="1">
      <alignment horizontal="right" vertical="center" wrapText="1"/>
    </xf>
    <xf numFmtId="3" fontId="84" fillId="30" borderId="4" xfId="0" applyNumberFormat="1" applyFont="1" applyFill="1" applyBorder="1"/>
    <xf numFmtId="0" fontId="72" fillId="0" borderId="29" xfId="0" applyFont="1" applyBorder="1" applyAlignment="1">
      <alignment horizontal="center" wrapText="1"/>
    </xf>
    <xf numFmtId="0" fontId="72" fillId="0" borderId="29" xfId="0" applyFont="1" applyBorder="1" applyAlignment="1">
      <alignment horizontal="center"/>
    </xf>
    <xf numFmtId="41" fontId="72" fillId="0" borderId="29" xfId="0" applyNumberFormat="1" applyFont="1" applyBorder="1" applyAlignment="1">
      <alignment horizontal="center"/>
    </xf>
    <xf numFmtId="0" fontId="89" fillId="0" borderId="26" xfId="0" applyFont="1" applyBorder="1" applyAlignment="1">
      <alignment horizontal="center" wrapText="1"/>
    </xf>
    <xf numFmtId="0" fontId="89" fillId="0" borderId="26" xfId="0" applyFont="1" applyBorder="1" applyAlignment="1">
      <alignment horizontal="center"/>
    </xf>
    <xf numFmtId="41" fontId="89" fillId="0" borderId="26" xfId="0" applyNumberFormat="1" applyFont="1" applyBorder="1" applyAlignment="1">
      <alignment horizontal="center" shrinkToFit="1"/>
    </xf>
    <xf numFmtId="3" fontId="89" fillId="0" borderId="26" xfId="0" applyNumberFormat="1" applyFont="1" applyBorder="1" applyAlignment="1">
      <alignment horizontal="center" shrinkToFit="1"/>
    </xf>
    <xf numFmtId="0" fontId="89" fillId="0" borderId="21" xfId="0" applyFont="1" applyBorder="1" applyAlignment="1">
      <alignment horizontal="center" wrapText="1"/>
    </xf>
    <xf numFmtId="0" fontId="89" fillId="0" borderId="21" xfId="0" applyFont="1" applyBorder="1" applyAlignment="1">
      <alignment horizontal="center"/>
    </xf>
    <xf numFmtId="41" fontId="89" fillId="0" borderId="21" xfId="0" applyNumberFormat="1" applyFont="1" applyBorder="1" applyAlignment="1">
      <alignment horizontal="center" shrinkToFit="1"/>
    </xf>
    <xf numFmtId="3" fontId="89" fillId="0" borderId="21" xfId="0" applyNumberFormat="1" applyFont="1" applyBorder="1" applyAlignment="1">
      <alignment horizontal="center" shrinkToFit="1"/>
    </xf>
    <xf numFmtId="0" fontId="89" fillId="0" borderId="21" xfId="0" applyNumberFormat="1" applyFont="1" applyBorder="1" applyAlignment="1">
      <alignment shrinkToFit="1"/>
    </xf>
    <xf numFmtId="41" fontId="89" fillId="0" borderId="21" xfId="1" applyNumberFormat="1" applyFont="1" applyBorder="1" applyAlignment="1">
      <alignment shrinkToFit="1"/>
    </xf>
    <xf numFmtId="0" fontId="90" fillId="0" borderId="21" xfId="0" applyFont="1" applyBorder="1" applyAlignment="1">
      <alignment horizontal="center"/>
    </xf>
    <xf numFmtId="0" fontId="90" fillId="0" borderId="21" xfId="0" applyNumberFormat="1" applyFont="1" applyBorder="1" applyAlignment="1">
      <alignment shrinkToFit="1"/>
    </xf>
    <xf numFmtId="41" fontId="90" fillId="0" borderId="21" xfId="1" applyNumberFormat="1" applyFont="1" applyBorder="1" applyAlignment="1">
      <alignment shrinkToFit="1"/>
    </xf>
    <xf numFmtId="0" fontId="91" fillId="0" borderId="21" xfId="0" applyFont="1" applyBorder="1" applyAlignment="1">
      <alignment horizontal="center"/>
    </xf>
    <xf numFmtId="0" fontId="91" fillId="0" borderId="21" xfId="0" quotePrefix="1" applyNumberFormat="1" applyFont="1" applyBorder="1" applyAlignment="1">
      <alignment shrinkToFit="1"/>
    </xf>
    <xf numFmtId="41" fontId="91" fillId="0" borderId="21" xfId="1" applyNumberFormat="1" applyFont="1" applyBorder="1" applyAlignment="1">
      <alignment shrinkToFit="1"/>
    </xf>
    <xf numFmtId="3" fontId="90" fillId="0" borderId="21" xfId="1" applyNumberFormat="1" applyFont="1" applyBorder="1" applyAlignment="1">
      <alignment shrinkToFit="1"/>
    </xf>
    <xf numFmtId="0" fontId="91" fillId="0" borderId="28" xfId="0" applyFont="1" applyBorder="1" applyAlignment="1">
      <alignment horizontal="center"/>
    </xf>
    <xf numFmtId="0" fontId="91" fillId="0" borderId="28" xfId="0" quotePrefix="1" applyNumberFormat="1" applyFont="1" applyBorder="1" applyAlignment="1">
      <alignment shrinkToFit="1"/>
    </xf>
    <xf numFmtId="41" fontId="91" fillId="0" borderId="28" xfId="1" applyNumberFormat="1" applyFont="1" applyBorder="1" applyAlignment="1">
      <alignment shrinkToFit="1"/>
    </xf>
    <xf numFmtId="41" fontId="90" fillId="0" borderId="28" xfId="1" applyNumberFormat="1" applyFont="1" applyBorder="1" applyAlignment="1">
      <alignment shrinkToFit="1"/>
    </xf>
    <xf numFmtId="41" fontId="74" fillId="0" borderId="34" xfId="1" applyNumberFormat="1" applyFont="1" applyBorder="1" applyAlignment="1">
      <alignment shrinkToFit="1"/>
    </xf>
    <xf numFmtId="0" fontId="72" fillId="0" borderId="18" xfId="0" applyFont="1" applyBorder="1" applyAlignment="1">
      <alignment horizontal="center" vertical="center" wrapText="1"/>
    </xf>
    <xf numFmtId="41" fontId="62" fillId="0" borderId="0" xfId="0" applyNumberFormat="1" applyFont="1" applyBorder="1"/>
    <xf numFmtId="0" fontId="62" fillId="0" borderId="0" xfId="0" applyFont="1" applyBorder="1"/>
    <xf numFmtId="3" fontId="89" fillId="32" borderId="21" xfId="0" applyNumberFormat="1" applyFont="1" applyFill="1" applyBorder="1" applyAlignment="1" applyProtection="1">
      <alignment horizontal="right" vertical="center" shrinkToFit="1"/>
      <protection locked="0"/>
    </xf>
    <xf numFmtId="3" fontId="90" fillId="32" borderId="21" xfId="0" applyNumberFormat="1" applyFont="1" applyFill="1" applyBorder="1" applyAlignment="1" applyProtection="1">
      <alignment horizontal="right" vertical="center" shrinkToFit="1"/>
      <protection locked="0"/>
    </xf>
    <xf numFmtId="3" fontId="91" fillId="32" borderId="21" xfId="0" applyNumberFormat="1" applyFont="1" applyFill="1" applyBorder="1" applyAlignment="1" applyProtection="1">
      <alignment horizontal="right" vertical="center" shrinkToFit="1"/>
      <protection locked="0"/>
    </xf>
    <xf numFmtId="3" fontId="91" fillId="32" borderId="28" xfId="0" applyNumberFormat="1" applyFont="1" applyFill="1" applyBorder="1" applyAlignment="1" applyProtection="1">
      <alignment horizontal="right" vertical="center" shrinkToFit="1"/>
      <protection locked="0"/>
    </xf>
    <xf numFmtId="0" fontId="89" fillId="0" borderId="21" xfId="0" applyNumberFormat="1" applyFont="1" applyBorder="1" applyAlignment="1">
      <alignment wrapText="1"/>
    </xf>
    <xf numFmtId="0" fontId="94" fillId="0" borderId="18" xfId="0" applyFont="1" applyBorder="1" applyAlignment="1">
      <alignment horizontal="center" vertical="center" shrinkToFit="1"/>
    </xf>
    <xf numFmtId="0" fontId="94" fillId="0" borderId="0" xfId="0" applyFont="1" applyBorder="1" applyAlignment="1">
      <alignment horizontal="center" vertical="center" shrinkToFit="1"/>
    </xf>
    <xf numFmtId="41" fontId="62" fillId="0" borderId="34" xfId="1" applyNumberFormat="1" applyFont="1" applyBorder="1" applyAlignment="1">
      <alignment shrinkToFit="1"/>
    </xf>
    <xf numFmtId="41" fontId="89" fillId="0" borderId="28" xfId="1" applyNumberFormat="1" applyFont="1" applyBorder="1" applyAlignment="1">
      <alignment shrinkToFit="1"/>
    </xf>
    <xf numFmtId="0" fontId="96" fillId="0" borderId="0" xfId="0" applyFont="1"/>
    <xf numFmtId="0" fontId="95" fillId="33" borderId="38" xfId="0" applyFont="1" applyFill="1" applyBorder="1" applyAlignment="1">
      <alignment horizontal="center" vertical="center"/>
    </xf>
    <xf numFmtId="3" fontId="95" fillId="33" borderId="38" xfId="0" applyNumberFormat="1" applyFont="1" applyFill="1" applyBorder="1" applyAlignment="1">
      <alignment horizontal="center" vertical="center"/>
    </xf>
    <xf numFmtId="0" fontId="97" fillId="0" borderId="32" xfId="0" applyFont="1" applyBorder="1" applyAlignment="1">
      <alignment horizontal="left" vertical="center"/>
    </xf>
    <xf numFmtId="14" fontId="97" fillId="0" borderId="32" xfId="0" applyNumberFormat="1" applyFont="1" applyBorder="1" applyAlignment="1">
      <alignment horizontal="center" vertical="center"/>
    </xf>
    <xf numFmtId="0" fontId="97" fillId="0" borderId="32" xfId="0" applyFont="1" applyBorder="1" applyAlignment="1">
      <alignment horizontal="center" vertical="center"/>
    </xf>
    <xf numFmtId="3" fontId="97" fillId="0" borderId="32" xfId="0" applyNumberFormat="1" applyFont="1" applyBorder="1" applyAlignment="1">
      <alignment horizontal="right" vertical="center"/>
    </xf>
    <xf numFmtId="0" fontId="97" fillId="0" borderId="32" xfId="0" applyFont="1" applyBorder="1" applyAlignment="1">
      <alignment horizontal="right" vertical="center"/>
    </xf>
    <xf numFmtId="3" fontId="97" fillId="0" borderId="0" xfId="0" applyNumberFormat="1" applyFont="1" applyBorder="1" applyAlignment="1">
      <alignment horizontal="right" vertical="center"/>
    </xf>
    <xf numFmtId="0" fontId="97" fillId="0" borderId="0" xfId="0" applyFont="1" applyBorder="1" applyAlignment="1">
      <alignment horizontal="left" vertical="center"/>
    </xf>
    <xf numFmtId="0" fontId="97" fillId="0" borderId="0" xfId="0" applyFont="1" applyBorder="1" applyAlignment="1">
      <alignment horizontal="right" vertical="center"/>
    </xf>
    <xf numFmtId="0" fontId="97" fillId="0" borderId="0" xfId="0" applyFont="1" applyBorder="1" applyAlignment="1">
      <alignment horizontal="center" vertical="center"/>
    </xf>
    <xf numFmtId="3" fontId="96" fillId="0" borderId="0" xfId="0" applyNumberFormat="1" applyFont="1"/>
    <xf numFmtId="3" fontId="96" fillId="0" borderId="0" xfId="0" applyNumberFormat="1" applyFont="1" applyAlignment="1">
      <alignment horizontal="right"/>
    </xf>
    <xf numFmtId="3" fontId="98" fillId="0" borderId="0" xfId="0" applyNumberFormat="1" applyFont="1" applyAlignment="1">
      <alignment horizontal="right"/>
    </xf>
    <xf numFmtId="0" fontId="96" fillId="0" borderId="0" xfId="0" applyFont="1" applyAlignment="1">
      <alignment horizontal="right"/>
    </xf>
    <xf numFmtId="0" fontId="96" fillId="0" borderId="0" xfId="0" applyFont="1" applyAlignment="1">
      <alignment horizontal="center"/>
    </xf>
    <xf numFmtId="0" fontId="99" fillId="0" borderId="32" xfId="0" applyFont="1" applyBorder="1" applyAlignment="1">
      <alignment horizontal="left" vertical="center"/>
    </xf>
    <xf numFmtId="14" fontId="99" fillId="0" borderId="32" xfId="0" applyNumberFormat="1" applyFont="1" applyBorder="1" applyAlignment="1">
      <alignment horizontal="center" vertical="center"/>
    </xf>
    <xf numFmtId="0" fontId="99" fillId="0" borderId="32" xfId="0" applyFont="1" applyBorder="1" applyAlignment="1">
      <alignment horizontal="center" vertical="center"/>
    </xf>
    <xf numFmtId="3" fontId="99" fillId="0" borderId="32" xfId="0" applyNumberFormat="1" applyFont="1" applyBorder="1" applyAlignment="1">
      <alignment horizontal="right" vertical="center"/>
    </xf>
    <xf numFmtId="0" fontId="99" fillId="0" borderId="32" xfId="0" applyFont="1" applyBorder="1" applyAlignment="1">
      <alignment horizontal="left" vertical="center" wrapText="1"/>
    </xf>
    <xf numFmtId="0" fontId="99" fillId="0" borderId="32" xfId="0" applyFont="1" applyBorder="1" applyAlignment="1">
      <alignment horizontal="right" vertical="center"/>
    </xf>
    <xf numFmtId="0" fontId="99" fillId="0" borderId="0" xfId="0" applyFont="1"/>
    <xf numFmtId="3" fontId="98" fillId="0" borderId="0" xfId="0" applyNumberFormat="1" applyFont="1"/>
    <xf numFmtId="168" fontId="72" fillId="27" borderId="18" xfId="259" applyNumberFormat="1" applyFont="1" applyFill="1" applyBorder="1" applyAlignment="1">
      <alignment horizontal="center"/>
    </xf>
    <xf numFmtId="168" fontId="72" fillId="28" borderId="18" xfId="259" applyNumberFormat="1" applyFont="1" applyFill="1" applyBorder="1" applyAlignment="1">
      <alignment horizontal="center"/>
    </xf>
    <xf numFmtId="168" fontId="72" fillId="29" borderId="18" xfId="259" applyNumberFormat="1" applyFont="1" applyFill="1" applyBorder="1" applyAlignment="1">
      <alignment horizontal="center"/>
    </xf>
    <xf numFmtId="168" fontId="72" fillId="30" borderId="0" xfId="1" applyNumberFormat="1" applyFont="1" applyFill="1" applyAlignment="1">
      <alignment horizontal="center"/>
    </xf>
    <xf numFmtId="0" fontId="72" fillId="30" borderId="20" xfId="261" applyFont="1" applyFill="1" applyBorder="1" applyAlignment="1">
      <alignment horizontal="center"/>
    </xf>
    <xf numFmtId="0" fontId="85" fillId="0" borderId="0" xfId="0" applyFont="1" applyAlignment="1">
      <alignment horizontal="center"/>
    </xf>
    <xf numFmtId="0" fontId="86" fillId="0" borderId="20" xfId="0" applyFont="1" applyBorder="1" applyAlignment="1">
      <alignment horizontal="center"/>
    </xf>
    <xf numFmtId="0" fontId="83" fillId="0" borderId="4" xfId="0" applyFont="1" applyBorder="1" applyAlignment="1">
      <alignment horizontal="center" vertical="center" wrapText="1"/>
    </xf>
    <xf numFmtId="0" fontId="79" fillId="0" borderId="0" xfId="0" applyFont="1" applyBorder="1" applyAlignment="1">
      <alignment horizontal="right"/>
    </xf>
    <xf numFmtId="0" fontId="62" fillId="0" borderId="0" xfId="0" applyFont="1" applyBorder="1"/>
    <xf numFmtId="0" fontId="72" fillId="0" borderId="18" xfId="0" applyFont="1" applyBorder="1" applyAlignment="1">
      <alignment horizontal="center" vertical="center" wrapText="1"/>
    </xf>
    <xf numFmtId="0" fontId="72" fillId="0" borderId="18" xfId="0" applyFont="1" applyBorder="1" applyAlignment="1">
      <alignment horizontal="center" vertical="center"/>
    </xf>
    <xf numFmtId="0" fontId="55" fillId="0" borderId="18" xfId="0" applyFont="1" applyBorder="1" applyAlignment="1">
      <alignment horizontal="center" vertical="center" wrapText="1"/>
    </xf>
    <xf numFmtId="0" fontId="78" fillId="0" borderId="0" xfId="0" applyFont="1" applyBorder="1" applyAlignment="1">
      <alignment horizontal="center"/>
    </xf>
    <xf numFmtId="0" fontId="100" fillId="0" borderId="0" xfId="0" applyFont="1" applyBorder="1" applyAlignment="1">
      <alignment horizontal="center"/>
    </xf>
    <xf numFmtId="0" fontId="74" fillId="0" borderId="0" xfId="0" applyFont="1" applyBorder="1" applyAlignment="1">
      <alignment horizontal="center"/>
    </xf>
    <xf numFmtId="0" fontId="78" fillId="0" borderId="0" xfId="0" applyFont="1" applyBorder="1"/>
    <xf numFmtId="0" fontId="87" fillId="0" borderId="0" xfId="0" applyFont="1" applyBorder="1"/>
    <xf numFmtId="0" fontId="95" fillId="33" borderId="35" xfId="0" applyFont="1" applyFill="1" applyBorder="1" applyAlignment="1">
      <alignment horizontal="center" vertical="center"/>
    </xf>
    <xf numFmtId="0" fontId="95" fillId="33" borderId="36" xfId="0" applyFont="1" applyFill="1" applyBorder="1" applyAlignment="1">
      <alignment horizontal="center" vertical="center"/>
    </xf>
    <xf numFmtId="0" fontId="95" fillId="33" borderId="37" xfId="0" applyFont="1" applyFill="1" applyBorder="1" applyAlignment="1">
      <alignment horizontal="center" vertical="center"/>
    </xf>
    <xf numFmtId="0" fontId="97" fillId="0" borderId="39" xfId="0" applyFont="1" applyBorder="1" applyAlignment="1">
      <alignment horizontal="left" vertical="center" wrapText="1"/>
    </xf>
    <xf numFmtId="0" fontId="97" fillId="0" borderId="40" xfId="0" applyFont="1" applyBorder="1" applyAlignment="1">
      <alignment horizontal="left" vertical="center" wrapText="1"/>
    </xf>
    <xf numFmtId="0" fontId="97" fillId="0" borderId="41" xfId="0" applyFont="1" applyBorder="1" applyAlignment="1">
      <alignment horizontal="left" vertical="center" wrapText="1"/>
    </xf>
    <xf numFmtId="3" fontId="96" fillId="0" borderId="0" xfId="0" applyNumberFormat="1" applyFont="1" applyAlignment="1">
      <alignment horizontal="left"/>
    </xf>
    <xf numFmtId="0" fontId="74" fillId="0" borderId="0" xfId="0" applyFont="1" applyBorder="1" applyAlignment="1">
      <alignment horizontal="right"/>
    </xf>
  </cellXfs>
  <cellStyles count="314">
    <cellStyle name="          _x000d__x000a_shell=progman.exe_x000d__x000a_m" xfId="3"/>
    <cellStyle name="          _x000d__x000a_shell=progman.exe_x000d__x000a_m 2" xfId="4"/>
    <cellStyle name="          _x000d__x000a_shell=progman.exe_x000d__x000a_m 3" xfId="5"/>
    <cellStyle name="??" xfId="6"/>
    <cellStyle name="?? [0.00]_PRODUCT DETAIL Q1" xfId="7"/>
    <cellStyle name="?? [0]" xfId="8"/>
    <cellStyle name="???? [0.00]_      " xfId="9"/>
    <cellStyle name="????_      " xfId="10"/>
    <cellStyle name="???[0]_Book1" xfId="11"/>
    <cellStyle name="???_95" xfId="12"/>
    <cellStyle name="??_      " xfId="13"/>
    <cellStyle name="•W€_¯–ì" xfId="14"/>
    <cellStyle name="•W_’·Šú‰p•¶" xfId="15"/>
    <cellStyle name="1" xfId="16"/>
    <cellStyle name="2" xfId="17"/>
    <cellStyle name="20" xfId="18"/>
    <cellStyle name="20 2" xfId="19"/>
    <cellStyle name="20 3" xfId="20"/>
    <cellStyle name="20% - Nhấn1" xfId="21"/>
    <cellStyle name="20% - Nhấn2" xfId="22"/>
    <cellStyle name="20% - Nhấn3" xfId="23"/>
    <cellStyle name="20% - Nhấn4" xfId="24"/>
    <cellStyle name="20% - Nhấn5" xfId="25"/>
    <cellStyle name="20% - Nhấn6" xfId="26"/>
    <cellStyle name="3" xfId="27"/>
    <cellStyle name="4" xfId="28"/>
    <cellStyle name="40% - Nhấn1" xfId="29"/>
    <cellStyle name="40% - Nhấn2" xfId="30"/>
    <cellStyle name="40% - Nhấn3" xfId="31"/>
    <cellStyle name="40% - Nhấn4" xfId="32"/>
    <cellStyle name="40% - Nhấn5" xfId="33"/>
    <cellStyle name="40% - Nhấn6" xfId="34"/>
    <cellStyle name="6" xfId="35"/>
    <cellStyle name="60% - Nhấn1" xfId="36"/>
    <cellStyle name="60% - Nhấn2" xfId="37"/>
    <cellStyle name="60% - Nhấn3" xfId="38"/>
    <cellStyle name="60% - Nhấn4" xfId="39"/>
    <cellStyle name="60% - Nhấn5" xfId="40"/>
    <cellStyle name="60% - Nhấn6" xfId="41"/>
    <cellStyle name="ÅëÈ­ [0]_¿ì¹°Åë" xfId="42"/>
    <cellStyle name="AeE­ [0]_INQUIRY ¿µ¾÷AßAø " xfId="43"/>
    <cellStyle name="ÅëÈ­ [0]_laroux" xfId="44"/>
    <cellStyle name="ÅëÈ­_¿ì¹°Åë" xfId="45"/>
    <cellStyle name="AeE­_INQUIRY ¿µ¾÷AßAø " xfId="46"/>
    <cellStyle name="ÅëÈ­_laroux" xfId="47"/>
    <cellStyle name="ÄÞ¸¶ [0]_¿ì¹°Åë" xfId="48"/>
    <cellStyle name="AÞ¸¶ [0]_INQUIRY ¿?¾÷AßAø " xfId="49"/>
    <cellStyle name="ÄÞ¸¶ [0]_laroux" xfId="50"/>
    <cellStyle name="ÄÞ¸¶_¿ì¹°Åë" xfId="51"/>
    <cellStyle name="AÞ¸¶_INQUIRY ¿?¾÷AßAø " xfId="52"/>
    <cellStyle name="ÄÞ¸¶_laroux" xfId="53"/>
    <cellStyle name="C?AØ_¿?¾÷CoE² " xfId="54"/>
    <cellStyle name="Ç¥ÁØ_´çÃÊ±¸ÀÔ»ý»ê" xfId="55"/>
    <cellStyle name="C￥AØ_¿μ¾÷CoE² " xfId="56"/>
    <cellStyle name="Ç¥ÁØ_MARSHALL TEST" xfId="57"/>
    <cellStyle name="Calc Currency (0)" xfId="58"/>
    <cellStyle name="Calc Currency (2)" xfId="59"/>
    <cellStyle name="Calc Percent (0)" xfId="60"/>
    <cellStyle name="Calc Percent (1)" xfId="61"/>
    <cellStyle name="Calc Percent (1) 2" xfId="62"/>
    <cellStyle name="Calc Percent (1) 3" xfId="63"/>
    <cellStyle name="Calc Percent (2)" xfId="64"/>
    <cellStyle name="Calc Percent (2) 2" xfId="65"/>
    <cellStyle name="Calc Percent (2) 3" xfId="66"/>
    <cellStyle name="Calc Units (0)" xfId="67"/>
    <cellStyle name="Calc Units (1)" xfId="68"/>
    <cellStyle name="Calc Units (1) 2" xfId="69"/>
    <cellStyle name="Calc Units (1) 3" xfId="70"/>
    <cellStyle name="Calc Units (2)" xfId="71"/>
    <cellStyle name="Comma" xfId="1" builtinId="3"/>
    <cellStyle name="Comma [00]" xfId="72"/>
    <cellStyle name="Comma 10" xfId="73"/>
    <cellStyle name="Comma 10 2" xfId="299"/>
    <cellStyle name="Comma 11" xfId="74"/>
    <cellStyle name="Comma 12" xfId="75"/>
    <cellStyle name="Comma 13" xfId="76"/>
    <cellStyle name="Comma 14" xfId="77"/>
    <cellStyle name="Comma 15" xfId="78"/>
    <cellStyle name="Comma 16" xfId="79"/>
    <cellStyle name="Comma 17" xfId="80"/>
    <cellStyle name="Comma 18" xfId="81"/>
    <cellStyle name="Comma 19" xfId="82"/>
    <cellStyle name="Comma 2" xfId="2"/>
    <cellStyle name="Comma 2 2" xfId="83"/>
    <cellStyle name="Comma 2 3" xfId="259"/>
    <cellStyle name="Comma 2 3 2" xfId="278"/>
    <cellStyle name="Comma 2 4" xfId="300"/>
    <cellStyle name="Comma 20" xfId="84"/>
    <cellStyle name="Comma 21" xfId="85"/>
    <cellStyle name="Comma 22" xfId="86"/>
    <cellStyle name="Comma 23" xfId="87"/>
    <cellStyle name="Comma 24" xfId="88"/>
    <cellStyle name="Comma 25" xfId="89"/>
    <cellStyle name="Comma 26" xfId="90"/>
    <cellStyle name="Comma 27" xfId="91"/>
    <cellStyle name="Comma 28" xfId="92"/>
    <cellStyle name="Comma 29" xfId="93"/>
    <cellStyle name="Comma 3" xfId="94"/>
    <cellStyle name="Comma 30" xfId="95"/>
    <cellStyle name="Comma 31" xfId="96"/>
    <cellStyle name="Comma 32" xfId="97"/>
    <cellStyle name="Comma 33" xfId="257"/>
    <cellStyle name="Comma 33 2" xfId="262"/>
    <cellStyle name="Comma 33 3" xfId="288"/>
    <cellStyle name="Comma 4" xfId="98"/>
    <cellStyle name="Comma 5" xfId="99"/>
    <cellStyle name="Comma 6" xfId="100"/>
    <cellStyle name="Comma 7" xfId="101"/>
    <cellStyle name="Comma 8" xfId="102"/>
    <cellStyle name="Comma 9" xfId="103"/>
    <cellStyle name="comma zerodec" xfId="104"/>
    <cellStyle name="comma zerodec 2" xfId="105"/>
    <cellStyle name="Comma0" xfId="106"/>
    <cellStyle name="Comma0 2" xfId="107"/>
    <cellStyle name="Currency [00]" xfId="108"/>
    <cellStyle name="Currency0" xfId="109"/>
    <cellStyle name="Currency0 2" xfId="110"/>
    <cellStyle name="Currency1" xfId="111"/>
    <cellStyle name="Date" xfId="112"/>
    <cellStyle name="Date Short" xfId="113"/>
    <cellStyle name="Date_Book1" xfId="114"/>
    <cellStyle name="Đầu ra" xfId="115"/>
    <cellStyle name="Đầu ra 2" xfId="263"/>
    <cellStyle name="Đầu ra 3" xfId="306"/>
    <cellStyle name="Đầu vào" xfId="116"/>
    <cellStyle name="Đầu vào 2" xfId="264"/>
    <cellStyle name="Đầu vào 3" xfId="307"/>
    <cellStyle name="Đề mục 1" xfId="117"/>
    <cellStyle name="Đề mục 2" xfId="118"/>
    <cellStyle name="Đề mục 3" xfId="119"/>
    <cellStyle name="Đề mục 4" xfId="120"/>
    <cellStyle name="Dollar (zero dec)" xfId="121"/>
    <cellStyle name="e" xfId="122"/>
    <cellStyle name="e 2" xfId="301"/>
    <cellStyle name="Enter Currency (0)" xfId="123"/>
    <cellStyle name="Enter Currency (2)" xfId="124"/>
    <cellStyle name="Enter Units (0)" xfId="125"/>
    <cellStyle name="Enter Units (1)" xfId="126"/>
    <cellStyle name="Enter Units (1) 2" xfId="127"/>
    <cellStyle name="Enter Units (1) 3" xfId="128"/>
    <cellStyle name="Enter Units (2)" xfId="129"/>
    <cellStyle name="f" xfId="130"/>
    <cellStyle name="f 2" xfId="302"/>
    <cellStyle name="Fixed" xfId="131"/>
    <cellStyle name="Ghi chú" xfId="132"/>
    <cellStyle name="Ghi chú 2" xfId="265"/>
    <cellStyle name="Ghi chú 3" xfId="308"/>
    <cellStyle name="Grey" xfId="133"/>
    <cellStyle name="ha" xfId="134"/>
    <cellStyle name="Header1" xfId="135"/>
    <cellStyle name="Header2" xfId="136"/>
    <cellStyle name="Header2 2" xfId="266"/>
    <cellStyle name="Header2 2 2" xfId="290"/>
    <cellStyle name="Header2 3" xfId="280"/>
    <cellStyle name="HEADING1" xfId="137"/>
    <cellStyle name="HEADING1 2" xfId="138"/>
    <cellStyle name="HEADING2" xfId="139"/>
    <cellStyle name="HEADING2 2" xfId="140"/>
    <cellStyle name="Hoa-Scholl" xfId="141"/>
    <cellStyle name="Hoa-Scholl 2" xfId="267"/>
    <cellStyle name="Hoa-Scholl 2 2" xfId="291"/>
    <cellStyle name="Hoa-Scholl 3" xfId="281"/>
    <cellStyle name="Input [yellow]" xfId="142"/>
    <cellStyle name="Input [yellow] 2" xfId="268"/>
    <cellStyle name="Input [yellow] 2 2" xfId="292"/>
    <cellStyle name="Input [yellow] 3" xfId="282"/>
    <cellStyle name="khanh" xfId="143"/>
    <cellStyle name="khanh 2" xfId="303"/>
    <cellStyle name="Kiểm tra Ô" xfId="144"/>
    <cellStyle name="Link Currency (0)" xfId="145"/>
    <cellStyle name="Link Currency (2)" xfId="146"/>
    <cellStyle name="Link Units (0)" xfId="147"/>
    <cellStyle name="Link Units (1)" xfId="148"/>
    <cellStyle name="Link Units (1) 2" xfId="149"/>
    <cellStyle name="Link Units (1) 3" xfId="150"/>
    <cellStyle name="Link Units (2)" xfId="151"/>
    <cellStyle name="Monétaire [0]_TARIFFS DB" xfId="152"/>
    <cellStyle name="Monétaire_TARIFFS DB" xfId="153"/>
    <cellStyle name="n" xfId="154"/>
    <cellStyle name="n 2" xfId="155"/>
    <cellStyle name="New Times Roman" xfId="156"/>
    <cellStyle name="New Times Roman 2" xfId="157"/>
    <cellStyle name="Nhấn1" xfId="158"/>
    <cellStyle name="Nhấn2" xfId="159"/>
    <cellStyle name="Nhấn3" xfId="160"/>
    <cellStyle name="Nhấn4" xfId="161"/>
    <cellStyle name="Nhấn5" xfId="162"/>
    <cellStyle name="Nhấn6" xfId="163"/>
    <cellStyle name="no dec" xfId="164"/>
    <cellStyle name="Normal" xfId="0" builtinId="0"/>
    <cellStyle name="Normal - Style1" xfId="165"/>
    <cellStyle name="Normal 10" xfId="166"/>
    <cellStyle name="Normal 11" xfId="167"/>
    <cellStyle name="Normal 12" xfId="168"/>
    <cellStyle name="Normal 13" xfId="169"/>
    <cellStyle name="Normal 14" xfId="170"/>
    <cellStyle name="Normal 15" xfId="171"/>
    <cellStyle name="Normal 16" xfId="172"/>
    <cellStyle name="Normal 17" xfId="173"/>
    <cellStyle name="Normal 18" xfId="258"/>
    <cellStyle name="Normal 18 2" xfId="269"/>
    <cellStyle name="Normal 18 2 2" xfId="293"/>
    <cellStyle name="Normal 18 3" xfId="289"/>
    <cellStyle name="Normal 18 4" xfId="309"/>
    <cellStyle name="Normal 19" xfId="261"/>
    <cellStyle name="Normal 19 2" xfId="310"/>
    <cellStyle name="Normal 2" xfId="174"/>
    <cellStyle name="Normal 2 2" xfId="260"/>
    <cellStyle name="Normal 2 2 2" xfId="279"/>
    <cellStyle name="Normal 2 3" xfId="304"/>
    <cellStyle name="Normal 20" xfId="277"/>
    <cellStyle name="Normal 20 2" xfId="311"/>
    <cellStyle name="Normal 21" xfId="305"/>
    <cellStyle name="Normal 3" xfId="175"/>
    <cellStyle name="Normal 4" xfId="176"/>
    <cellStyle name="Normal 5" xfId="177"/>
    <cellStyle name="Normal 6" xfId="178"/>
    <cellStyle name="Normal 7" xfId="179"/>
    <cellStyle name="Normal 8" xfId="180"/>
    <cellStyle name="Normal 9" xfId="181"/>
    <cellStyle name="Ô Được nối kết" xfId="182"/>
    <cellStyle name="Œ…‹æØ‚è [0.00]_laroux" xfId="183"/>
    <cellStyle name="Œ…‹æØ‚è_laroux" xfId="184"/>
    <cellStyle name="oft Excel]_x000d__x000a_Comment=open=/f ‚ðw’è‚·‚é‚ÆAƒ†[ƒU[’è‹`ŠÖ”‚ðŠÖ”“\‚è•t‚¯‚Ìˆê——‚É“o˜^‚·‚é‚±‚Æ‚ª‚Å‚«‚Ü‚·B_x000d__x000a_Maximized" xfId="185"/>
    <cellStyle name="oft Excel]_x000d__x000a_Comment=The open=/f lines load custom functions into the Paste Function list._x000d__x000a_Maximized=2_x000d__x000a_Basics=1_x000d__x000a_A" xfId="186"/>
    <cellStyle name="oft Excel]_x000d__x000a_Comment=The open=/f lines load custom functions into the Paste Function list._x000d__x000a_Maximized=2_x000d__x000a_Basics=1_x000d__x000a_A 2" xfId="187"/>
    <cellStyle name="oft Excel]_x000d__x000a_Comment=The open=/f lines load custom functions into the Paste Function list._x000d__x000a_Maximized=3_x000d__x000a_Basics=1_x000d__x000a_A" xfId="188"/>
    <cellStyle name="oft Excel]_x000d__x000a_Comment=The open=/f lines load custom functions into the Paste Function list._x000d__x000a_Maximized=3_x000d__x000a_Basics=1_x000d__x000a_A 2" xfId="189"/>
    <cellStyle name="oft Excel]_x000d__x000a_Comment=The open=/f lines load custom functions into the Paste Function list._x000d__x000a_Maximized=3_x000d__x000a_Basics=1_x000d__x000a_A 3" xfId="190"/>
    <cellStyle name="Percent [0]" xfId="191"/>
    <cellStyle name="Percent [0] 2" xfId="192"/>
    <cellStyle name="Percent [0] 3" xfId="193"/>
    <cellStyle name="Percent [00]" xfId="194"/>
    <cellStyle name="Percent [2]" xfId="195"/>
    <cellStyle name="Percent [2] 2" xfId="196"/>
    <cellStyle name="PrePop Currency (0)" xfId="197"/>
    <cellStyle name="PrePop Currency (2)" xfId="198"/>
    <cellStyle name="PrePop Units (0)" xfId="199"/>
    <cellStyle name="PrePop Units (1)" xfId="200"/>
    <cellStyle name="PrePop Units (1) 2" xfId="201"/>
    <cellStyle name="PrePop Units (1) 3" xfId="202"/>
    <cellStyle name="PrePop Units (2)" xfId="203"/>
    <cellStyle name="pricing" xfId="204"/>
    <cellStyle name="PSChar" xfId="205"/>
    <cellStyle name="PSHeading" xfId="206"/>
    <cellStyle name="PSHeading 2" xfId="207"/>
    <cellStyle name="s]_x000d__x000a_spooler=yes_x000d__x000a_load=_x000d__x000a_Beep=yes_x000d__x000a_NullPort=None_x000d__x000a_BorderWidth=3_x000d__x000a_CursorBlinkRate=1200_x000d__x000a_DoubleClickSpeed=452_x000d__x000a_Programs=co" xfId="208"/>
    <cellStyle name="s]_x000d__x000a_spooler=yes_x000d__x000a_load=_x000d__x000a_Beep=yes_x000d__x000a_NullPort=None_x000d__x000a_BorderWidth=3_x000d__x000a_CursorBlinkRate=1200_x000d__x000a_DoubleClickSpeed=452_x000d__x000a_Programs=co 2" xfId="209"/>
    <cellStyle name="s]_x000d__x000a_spooler=yes_x000d__x000a_load=_x000d__x000a_Beep=yes_x000d__x000a_NullPort=None_x000d__x000a_BorderWidth=3_x000d__x000a_CursorBlinkRate=1200_x000d__x000a_DoubleClickSpeed=452_x000d__x000a_Programs=co 3" xfId="210"/>
    <cellStyle name="T" xfId="211"/>
    <cellStyle name="T 2" xfId="270"/>
    <cellStyle name="T 2 2" xfId="294"/>
    <cellStyle name="T 3" xfId="283"/>
    <cellStyle name="Text Indent A" xfId="212"/>
    <cellStyle name="Text Indent B" xfId="213"/>
    <cellStyle name="Text Indent C" xfId="214"/>
    <cellStyle name="th" xfId="215"/>
    <cellStyle name="th 2" xfId="271"/>
    <cellStyle name="th 2 2" xfId="295"/>
    <cellStyle name="th 3" xfId="284"/>
    <cellStyle name="þ_x001d_ð¤_x000c_¯þ_x0014__x000d_¨þU_x0001_À_x0004_ _x0015__x000f__x0001__x0001_" xfId="216"/>
    <cellStyle name="þ_x001d_ð·_x000c_æþ'_x000d_ßþU_x0001_Ø_x0005_ü_x0014__x0007__x0001__x0001_" xfId="217"/>
    <cellStyle name="þ_x001d_ð·_x000c_æþ'_x000d_ßþU_x0001_Ø_x0005_ü_x0014__x0007__x0001__x0001_ 2" xfId="218"/>
    <cellStyle name="þ_x001d_ðK_x000c_Fý_x001b__x000d_9ýU_x0001_Ð_x0008_¦)_x0007__x0001__x0001_" xfId="219"/>
    <cellStyle name="Tiêu đề" xfId="220"/>
    <cellStyle name="Tính toán" xfId="221"/>
    <cellStyle name="Tính toán 2" xfId="272"/>
    <cellStyle name="Tính toán 3" xfId="312"/>
    <cellStyle name="Tổng" xfId="222"/>
    <cellStyle name="Tổng 2" xfId="273"/>
    <cellStyle name="Tổng 3" xfId="313"/>
    <cellStyle name="Tốt" xfId="223"/>
    <cellStyle name="Trung tính" xfId="224"/>
    <cellStyle name="Văn bản Cảnh báo" xfId="225"/>
    <cellStyle name="Văn bản Giải thích" xfId="226"/>
    <cellStyle name="viet" xfId="227"/>
    <cellStyle name="viet2" xfId="228"/>
    <cellStyle name="viet2 2" xfId="274"/>
    <cellStyle name="viet2 2 2" xfId="296"/>
    <cellStyle name="viet2 3" xfId="285"/>
    <cellStyle name="vnhead1" xfId="229"/>
    <cellStyle name="vnhead1 2" xfId="275"/>
    <cellStyle name="vnhead1 2 2" xfId="297"/>
    <cellStyle name="vnhead1 3" xfId="286"/>
    <cellStyle name="vnhead3" xfId="230"/>
    <cellStyle name="vnhead3 2" xfId="276"/>
    <cellStyle name="vnhead3 2 2" xfId="298"/>
    <cellStyle name="vnhead3 3" xfId="287"/>
    <cellStyle name="vntxt1" xfId="231"/>
    <cellStyle name="vntxt2" xfId="232"/>
    <cellStyle name="Xấu" xfId="233"/>
    <cellStyle name="xuan" xfId="234"/>
    <cellStyle name=" [0.00]_ Att. 1- Cover" xfId="235"/>
    <cellStyle name="_ Att. 1- Cover" xfId="236"/>
    <cellStyle name="?_ Att. 1- Cover" xfId="237"/>
    <cellStyle name="똿뗦먛귟 [0.00]_PRODUCT DETAIL Q1" xfId="238"/>
    <cellStyle name="똿뗦먛귟_PRODUCT DETAIL Q1" xfId="239"/>
    <cellStyle name="믅됞 [0.00]_PRODUCT DETAIL Q1" xfId="240"/>
    <cellStyle name="믅됞_PRODUCT DETAIL Q1" xfId="241"/>
    <cellStyle name="백분율_95" xfId="242"/>
    <cellStyle name="뷭?_BOOKSHIP" xfId="243"/>
    <cellStyle name="쉼표 [0]_SGSP 배합설계" xfId="244"/>
    <cellStyle name="콤마 [0]_1202" xfId="245"/>
    <cellStyle name="콤마_1202" xfId="246"/>
    <cellStyle name="통화 [0]_1202" xfId="247"/>
    <cellStyle name="통화_1202" xfId="248"/>
    <cellStyle name="표준_(정보부문)월별인원계획" xfId="249"/>
    <cellStyle name="一般_00Q3902REV.1" xfId="250"/>
    <cellStyle name="千分位[0]_00Q3902REV.1" xfId="251"/>
    <cellStyle name="千分位_00Q3902REV.1" xfId="252"/>
    <cellStyle name="標準_機器ﾘｽト (2)" xfId="253"/>
    <cellStyle name="貨幣 [0]_00Q3902REV.1" xfId="254"/>
    <cellStyle name="貨幣[0]_BRE" xfId="255"/>
    <cellStyle name="貨幣_00Q3902REV.1" xfId="2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0Ph&#7847;n%20II-Chi%20ti&#7871;t%20kinh%20ph&#237;%20quy&#7871;t%20to&#225;n_Bieu%201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20TK%2064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20Ph&#7847;n%20II-Chi%20ti&#7871;t%20kinh%20ph&#237;%20quy&#7871;t%20to&#225;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2023"/>
      <sheetName val="Ma nguon"/>
      <sheetName val="Sheet1"/>
    </sheetNames>
    <sheetDataSet>
      <sheetData sheetId="0"/>
      <sheetData sheetId="1">
        <row r="2">
          <cell r="A2" t="str">
            <v>(Kèm theo Quyết định số        /QĐ-BVĐK ngày      /5/2024 của Giám đốc Bệnh viện đa khoa tỉnh Bắc Kạn)</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g N 642"/>
      <sheetName val="Giam N 642"/>
      <sheetName val="ValueList_Helper"/>
    </sheetNames>
    <sheetDataSet>
      <sheetData sheetId="0"/>
      <sheetData sheetId="1">
        <row r="11">
          <cell r="F11">
            <v>60584800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xz"/>
      <sheetName val="2023"/>
      <sheetName val="Ma nguon"/>
      <sheetName val="Sheet1"/>
    </sheetNames>
    <sheetDataSet>
      <sheetData sheetId="0"/>
      <sheetData sheetId="1">
        <row r="1">
          <cell r="A1" t="str">
            <v xml:space="preserve"> QUYẾT TOÁN THU - CHI NGÂN SÁCH NHÀ NƯỚC NĂM 2023</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workbookViewId="0">
      <pane ySplit="1335" topLeftCell="A13" activePane="bottomLeft"/>
      <selection activeCell="S3" sqref="S3"/>
      <selection pane="bottomLeft" activeCell="A42" sqref="A42"/>
    </sheetView>
  </sheetViews>
  <sheetFormatPr defaultRowHeight="15.75"/>
  <cols>
    <col min="1" max="1" width="24.875" style="3" customWidth="1"/>
    <col min="2" max="2" width="14.875" style="3" customWidth="1"/>
    <col min="3" max="3" width="13.75" style="3" bestFit="1" customWidth="1"/>
    <col min="4" max="4" width="13.125" style="3" bestFit="1" customWidth="1"/>
    <col min="5" max="5" width="13.75" style="3" bestFit="1" customWidth="1"/>
    <col min="6" max="6" width="12.375" style="3" customWidth="1"/>
    <col min="7" max="7" width="12.125" style="3" bestFit="1" customWidth="1"/>
    <col min="8" max="8" width="13.75" style="3" bestFit="1" customWidth="1"/>
    <col min="9" max="9" width="13.125" style="3" bestFit="1" customWidth="1"/>
    <col min="10" max="10" width="13.75" style="3" bestFit="1" customWidth="1"/>
    <col min="11" max="11" width="12.375" style="3" customWidth="1"/>
    <col min="12" max="12" width="11.875" style="3" customWidth="1"/>
    <col min="13" max="13" width="10.75" style="3" customWidth="1"/>
    <col min="14" max="14" width="12.625" style="3" customWidth="1"/>
    <col min="15" max="15" width="12" style="3" customWidth="1"/>
    <col min="16" max="16" width="12.375" style="3" customWidth="1"/>
    <col min="17" max="17" width="10.75" style="3" customWidth="1"/>
    <col min="18" max="18" width="14.75" style="3" bestFit="1" customWidth="1"/>
    <col min="19" max="19" width="13.75" style="3" bestFit="1" customWidth="1"/>
    <col min="20" max="20" width="12.25" style="3" bestFit="1" customWidth="1"/>
    <col min="21" max="256" width="8.875" style="3"/>
    <col min="257" max="257" width="24.875" style="3" customWidth="1"/>
    <col min="258" max="258" width="14.875" style="3" customWidth="1"/>
    <col min="259" max="261" width="13.125" style="3" bestFit="1" customWidth="1"/>
    <col min="262" max="262" width="12.375" style="3" customWidth="1"/>
    <col min="263" max="263" width="10.75" style="3" customWidth="1"/>
    <col min="264" max="266" width="13.125" style="3" bestFit="1" customWidth="1"/>
    <col min="267" max="267" width="12.375" style="3" customWidth="1"/>
    <col min="268" max="269" width="10.75" style="3" customWidth="1"/>
    <col min="270" max="270" width="12.625" style="3" customWidth="1"/>
    <col min="271" max="271" width="12" style="3" customWidth="1"/>
    <col min="272" max="272" width="12.375" style="3" customWidth="1"/>
    <col min="273" max="273" width="10.75" style="3" customWidth="1"/>
    <col min="274" max="274" width="13.125" style="3" bestFit="1" customWidth="1"/>
    <col min="275" max="275" width="10.5" style="3" bestFit="1" customWidth="1"/>
    <col min="276" max="276" width="12.25" style="3" bestFit="1" customWidth="1"/>
    <col min="277" max="512" width="8.875" style="3"/>
    <col min="513" max="513" width="24.875" style="3" customWidth="1"/>
    <col min="514" max="514" width="14.875" style="3" customWidth="1"/>
    <col min="515" max="517" width="13.125" style="3" bestFit="1" customWidth="1"/>
    <col min="518" max="518" width="12.375" style="3" customWidth="1"/>
    <col min="519" max="519" width="10.75" style="3" customWidth="1"/>
    <col min="520" max="522" width="13.125" style="3" bestFit="1" customWidth="1"/>
    <col min="523" max="523" width="12.375" style="3" customWidth="1"/>
    <col min="524" max="525" width="10.75" style="3" customWidth="1"/>
    <col min="526" max="526" width="12.625" style="3" customWidth="1"/>
    <col min="527" max="527" width="12" style="3" customWidth="1"/>
    <col min="528" max="528" width="12.375" style="3" customWidth="1"/>
    <col min="529" max="529" width="10.75" style="3" customWidth="1"/>
    <col min="530" max="530" width="13.125" style="3" bestFit="1" customWidth="1"/>
    <col min="531" max="531" width="10.5" style="3" bestFit="1" customWidth="1"/>
    <col min="532" max="532" width="12.25" style="3" bestFit="1" customWidth="1"/>
    <col min="533" max="768" width="8.875" style="3"/>
    <col min="769" max="769" width="24.875" style="3" customWidth="1"/>
    <col min="770" max="770" width="14.875" style="3" customWidth="1"/>
    <col min="771" max="773" width="13.125" style="3" bestFit="1" customWidth="1"/>
    <col min="774" max="774" width="12.375" style="3" customWidth="1"/>
    <col min="775" max="775" width="10.75" style="3" customWidth="1"/>
    <col min="776" max="778" width="13.125" style="3" bestFit="1" customWidth="1"/>
    <col min="779" max="779" width="12.375" style="3" customWidth="1"/>
    <col min="780" max="781" width="10.75" style="3" customWidth="1"/>
    <col min="782" max="782" width="12.625" style="3" customWidth="1"/>
    <col min="783" max="783" width="12" style="3" customWidth="1"/>
    <col min="784" max="784" width="12.375" style="3" customWidth="1"/>
    <col min="785" max="785" width="10.75" style="3" customWidth="1"/>
    <col min="786" max="786" width="13.125" style="3" bestFit="1" customWidth="1"/>
    <col min="787" max="787" width="10.5" style="3" bestFit="1" customWidth="1"/>
    <col min="788" max="788" width="12.25" style="3" bestFit="1" customWidth="1"/>
    <col min="789" max="1024" width="8.875" style="3"/>
    <col min="1025" max="1025" width="24.875" style="3" customWidth="1"/>
    <col min="1026" max="1026" width="14.875" style="3" customWidth="1"/>
    <col min="1027" max="1029" width="13.125" style="3" bestFit="1" customWidth="1"/>
    <col min="1030" max="1030" width="12.375" style="3" customWidth="1"/>
    <col min="1031" max="1031" width="10.75" style="3" customWidth="1"/>
    <col min="1032" max="1034" width="13.125" style="3" bestFit="1" customWidth="1"/>
    <col min="1035" max="1035" width="12.375" style="3" customWidth="1"/>
    <col min="1036" max="1037" width="10.75" style="3" customWidth="1"/>
    <col min="1038" max="1038" width="12.625" style="3" customWidth="1"/>
    <col min="1039" max="1039" width="12" style="3" customWidth="1"/>
    <col min="1040" max="1040" width="12.375" style="3" customWidth="1"/>
    <col min="1041" max="1041" width="10.75" style="3" customWidth="1"/>
    <col min="1042" max="1042" width="13.125" style="3" bestFit="1" customWidth="1"/>
    <col min="1043" max="1043" width="10.5" style="3" bestFit="1" customWidth="1"/>
    <col min="1044" max="1044" width="12.25" style="3" bestFit="1" customWidth="1"/>
    <col min="1045" max="1280" width="8.875" style="3"/>
    <col min="1281" max="1281" width="24.875" style="3" customWidth="1"/>
    <col min="1282" max="1282" width="14.875" style="3" customWidth="1"/>
    <col min="1283" max="1285" width="13.125" style="3" bestFit="1" customWidth="1"/>
    <col min="1286" max="1286" width="12.375" style="3" customWidth="1"/>
    <col min="1287" max="1287" width="10.75" style="3" customWidth="1"/>
    <col min="1288" max="1290" width="13.125" style="3" bestFit="1" customWidth="1"/>
    <col min="1291" max="1291" width="12.375" style="3" customWidth="1"/>
    <col min="1292" max="1293" width="10.75" style="3" customWidth="1"/>
    <col min="1294" max="1294" width="12.625" style="3" customWidth="1"/>
    <col min="1295" max="1295" width="12" style="3" customWidth="1"/>
    <col min="1296" max="1296" width="12.375" style="3" customWidth="1"/>
    <col min="1297" max="1297" width="10.75" style="3" customWidth="1"/>
    <col min="1298" max="1298" width="13.125" style="3" bestFit="1" customWidth="1"/>
    <col min="1299" max="1299" width="10.5" style="3" bestFit="1" customWidth="1"/>
    <col min="1300" max="1300" width="12.25" style="3" bestFit="1" customWidth="1"/>
    <col min="1301" max="1536" width="8.875" style="3"/>
    <col min="1537" max="1537" width="24.875" style="3" customWidth="1"/>
    <col min="1538" max="1538" width="14.875" style="3" customWidth="1"/>
    <col min="1539" max="1541" width="13.125" style="3" bestFit="1" customWidth="1"/>
    <col min="1542" max="1542" width="12.375" style="3" customWidth="1"/>
    <col min="1543" max="1543" width="10.75" style="3" customWidth="1"/>
    <col min="1544" max="1546" width="13.125" style="3" bestFit="1" customWidth="1"/>
    <col min="1547" max="1547" width="12.375" style="3" customWidth="1"/>
    <col min="1548" max="1549" width="10.75" style="3" customWidth="1"/>
    <col min="1550" max="1550" width="12.625" style="3" customWidth="1"/>
    <col min="1551" max="1551" width="12" style="3" customWidth="1"/>
    <col min="1552" max="1552" width="12.375" style="3" customWidth="1"/>
    <col min="1553" max="1553" width="10.75" style="3" customWidth="1"/>
    <col min="1554" max="1554" width="13.125" style="3" bestFit="1" customWidth="1"/>
    <col min="1555" max="1555" width="10.5" style="3" bestFit="1" customWidth="1"/>
    <col min="1556" max="1556" width="12.25" style="3" bestFit="1" customWidth="1"/>
    <col min="1557" max="1792" width="8.875" style="3"/>
    <col min="1793" max="1793" width="24.875" style="3" customWidth="1"/>
    <col min="1794" max="1794" width="14.875" style="3" customWidth="1"/>
    <col min="1795" max="1797" width="13.125" style="3" bestFit="1" customWidth="1"/>
    <col min="1798" max="1798" width="12.375" style="3" customWidth="1"/>
    <col min="1799" max="1799" width="10.75" style="3" customWidth="1"/>
    <col min="1800" max="1802" width="13.125" style="3" bestFit="1" customWidth="1"/>
    <col min="1803" max="1803" width="12.375" style="3" customWidth="1"/>
    <col min="1804" max="1805" width="10.75" style="3" customWidth="1"/>
    <col min="1806" max="1806" width="12.625" style="3" customWidth="1"/>
    <col min="1807" max="1807" width="12" style="3" customWidth="1"/>
    <col min="1808" max="1808" width="12.375" style="3" customWidth="1"/>
    <col min="1809" max="1809" width="10.75" style="3" customWidth="1"/>
    <col min="1810" max="1810" width="13.125" style="3" bestFit="1" customWidth="1"/>
    <col min="1811" max="1811" width="10.5" style="3" bestFit="1" customWidth="1"/>
    <col min="1812" max="1812" width="12.25" style="3" bestFit="1" customWidth="1"/>
    <col min="1813" max="2048" width="8.875" style="3"/>
    <col min="2049" max="2049" width="24.875" style="3" customWidth="1"/>
    <col min="2050" max="2050" width="14.875" style="3" customWidth="1"/>
    <col min="2051" max="2053" width="13.125" style="3" bestFit="1" customWidth="1"/>
    <col min="2054" max="2054" width="12.375" style="3" customWidth="1"/>
    <col min="2055" max="2055" width="10.75" style="3" customWidth="1"/>
    <col min="2056" max="2058" width="13.125" style="3" bestFit="1" customWidth="1"/>
    <col min="2059" max="2059" width="12.375" style="3" customWidth="1"/>
    <col min="2060" max="2061" width="10.75" style="3" customWidth="1"/>
    <col min="2062" max="2062" width="12.625" style="3" customWidth="1"/>
    <col min="2063" max="2063" width="12" style="3" customWidth="1"/>
    <col min="2064" max="2064" width="12.375" style="3" customWidth="1"/>
    <col min="2065" max="2065" width="10.75" style="3" customWidth="1"/>
    <col min="2066" max="2066" width="13.125" style="3" bestFit="1" customWidth="1"/>
    <col min="2067" max="2067" width="10.5" style="3" bestFit="1" customWidth="1"/>
    <col min="2068" max="2068" width="12.25" style="3" bestFit="1" customWidth="1"/>
    <col min="2069" max="2304" width="8.875" style="3"/>
    <col min="2305" max="2305" width="24.875" style="3" customWidth="1"/>
    <col min="2306" max="2306" width="14.875" style="3" customWidth="1"/>
    <col min="2307" max="2309" width="13.125" style="3" bestFit="1" customWidth="1"/>
    <col min="2310" max="2310" width="12.375" style="3" customWidth="1"/>
    <col min="2311" max="2311" width="10.75" style="3" customWidth="1"/>
    <col min="2312" max="2314" width="13.125" style="3" bestFit="1" customWidth="1"/>
    <col min="2315" max="2315" width="12.375" style="3" customWidth="1"/>
    <col min="2316" max="2317" width="10.75" style="3" customWidth="1"/>
    <col min="2318" max="2318" width="12.625" style="3" customWidth="1"/>
    <col min="2319" max="2319" width="12" style="3" customWidth="1"/>
    <col min="2320" max="2320" width="12.375" style="3" customWidth="1"/>
    <col min="2321" max="2321" width="10.75" style="3" customWidth="1"/>
    <col min="2322" max="2322" width="13.125" style="3" bestFit="1" customWidth="1"/>
    <col min="2323" max="2323" width="10.5" style="3" bestFit="1" customWidth="1"/>
    <col min="2324" max="2324" width="12.25" style="3" bestFit="1" customWidth="1"/>
    <col min="2325" max="2560" width="8.875" style="3"/>
    <col min="2561" max="2561" width="24.875" style="3" customWidth="1"/>
    <col min="2562" max="2562" width="14.875" style="3" customWidth="1"/>
    <col min="2563" max="2565" width="13.125" style="3" bestFit="1" customWidth="1"/>
    <col min="2566" max="2566" width="12.375" style="3" customWidth="1"/>
    <col min="2567" max="2567" width="10.75" style="3" customWidth="1"/>
    <col min="2568" max="2570" width="13.125" style="3" bestFit="1" customWidth="1"/>
    <col min="2571" max="2571" width="12.375" style="3" customWidth="1"/>
    <col min="2572" max="2573" width="10.75" style="3" customWidth="1"/>
    <col min="2574" max="2574" width="12.625" style="3" customWidth="1"/>
    <col min="2575" max="2575" width="12" style="3" customWidth="1"/>
    <col min="2576" max="2576" width="12.375" style="3" customWidth="1"/>
    <col min="2577" max="2577" width="10.75" style="3" customWidth="1"/>
    <col min="2578" max="2578" width="13.125" style="3" bestFit="1" customWidth="1"/>
    <col min="2579" max="2579" width="10.5" style="3" bestFit="1" customWidth="1"/>
    <col min="2580" max="2580" width="12.25" style="3" bestFit="1" customWidth="1"/>
    <col min="2581" max="2816" width="8.875" style="3"/>
    <col min="2817" max="2817" width="24.875" style="3" customWidth="1"/>
    <col min="2818" max="2818" width="14.875" style="3" customWidth="1"/>
    <col min="2819" max="2821" width="13.125" style="3" bestFit="1" customWidth="1"/>
    <col min="2822" max="2822" width="12.375" style="3" customWidth="1"/>
    <col min="2823" max="2823" width="10.75" style="3" customWidth="1"/>
    <col min="2824" max="2826" width="13.125" style="3" bestFit="1" customWidth="1"/>
    <col min="2827" max="2827" width="12.375" style="3" customWidth="1"/>
    <col min="2828" max="2829" width="10.75" style="3" customWidth="1"/>
    <col min="2830" max="2830" width="12.625" style="3" customWidth="1"/>
    <col min="2831" max="2831" width="12" style="3" customWidth="1"/>
    <col min="2832" max="2832" width="12.375" style="3" customWidth="1"/>
    <col min="2833" max="2833" width="10.75" style="3" customWidth="1"/>
    <col min="2834" max="2834" width="13.125" style="3" bestFit="1" customWidth="1"/>
    <col min="2835" max="2835" width="10.5" style="3" bestFit="1" customWidth="1"/>
    <col min="2836" max="2836" width="12.25" style="3" bestFit="1" customWidth="1"/>
    <col min="2837" max="3072" width="8.875" style="3"/>
    <col min="3073" max="3073" width="24.875" style="3" customWidth="1"/>
    <col min="3074" max="3074" width="14.875" style="3" customWidth="1"/>
    <col min="3075" max="3077" width="13.125" style="3" bestFit="1" customWidth="1"/>
    <col min="3078" max="3078" width="12.375" style="3" customWidth="1"/>
    <col min="3079" max="3079" width="10.75" style="3" customWidth="1"/>
    <col min="3080" max="3082" width="13.125" style="3" bestFit="1" customWidth="1"/>
    <col min="3083" max="3083" width="12.375" style="3" customWidth="1"/>
    <col min="3084" max="3085" width="10.75" style="3" customWidth="1"/>
    <col min="3086" max="3086" width="12.625" style="3" customWidth="1"/>
    <col min="3087" max="3087" width="12" style="3" customWidth="1"/>
    <col min="3088" max="3088" width="12.375" style="3" customWidth="1"/>
    <col min="3089" max="3089" width="10.75" style="3" customWidth="1"/>
    <col min="3090" max="3090" width="13.125" style="3" bestFit="1" customWidth="1"/>
    <col min="3091" max="3091" width="10.5" style="3" bestFit="1" customWidth="1"/>
    <col min="3092" max="3092" width="12.25" style="3" bestFit="1" customWidth="1"/>
    <col min="3093" max="3328" width="8.875" style="3"/>
    <col min="3329" max="3329" width="24.875" style="3" customWidth="1"/>
    <col min="3330" max="3330" width="14.875" style="3" customWidth="1"/>
    <col min="3331" max="3333" width="13.125" style="3" bestFit="1" customWidth="1"/>
    <col min="3334" max="3334" width="12.375" style="3" customWidth="1"/>
    <col min="3335" max="3335" width="10.75" style="3" customWidth="1"/>
    <col min="3336" max="3338" width="13.125" style="3" bestFit="1" customWidth="1"/>
    <col min="3339" max="3339" width="12.375" style="3" customWidth="1"/>
    <col min="3340" max="3341" width="10.75" style="3" customWidth="1"/>
    <col min="3342" max="3342" width="12.625" style="3" customWidth="1"/>
    <col min="3343" max="3343" width="12" style="3" customWidth="1"/>
    <col min="3344" max="3344" width="12.375" style="3" customWidth="1"/>
    <col min="3345" max="3345" width="10.75" style="3" customWidth="1"/>
    <col min="3346" max="3346" width="13.125" style="3" bestFit="1" customWidth="1"/>
    <col min="3347" max="3347" width="10.5" style="3" bestFit="1" customWidth="1"/>
    <col min="3348" max="3348" width="12.25" style="3" bestFit="1" customWidth="1"/>
    <col min="3349" max="3584" width="8.875" style="3"/>
    <col min="3585" max="3585" width="24.875" style="3" customWidth="1"/>
    <col min="3586" max="3586" width="14.875" style="3" customWidth="1"/>
    <col min="3587" max="3589" width="13.125" style="3" bestFit="1" customWidth="1"/>
    <col min="3590" max="3590" width="12.375" style="3" customWidth="1"/>
    <col min="3591" max="3591" width="10.75" style="3" customWidth="1"/>
    <col min="3592" max="3594" width="13.125" style="3" bestFit="1" customWidth="1"/>
    <col min="3595" max="3595" width="12.375" style="3" customWidth="1"/>
    <col min="3596" max="3597" width="10.75" style="3" customWidth="1"/>
    <col min="3598" max="3598" width="12.625" style="3" customWidth="1"/>
    <col min="3599" max="3599" width="12" style="3" customWidth="1"/>
    <col min="3600" max="3600" width="12.375" style="3" customWidth="1"/>
    <col min="3601" max="3601" width="10.75" style="3" customWidth="1"/>
    <col min="3602" max="3602" width="13.125" style="3" bestFit="1" customWidth="1"/>
    <col min="3603" max="3603" width="10.5" style="3" bestFit="1" customWidth="1"/>
    <col min="3604" max="3604" width="12.25" style="3" bestFit="1" customWidth="1"/>
    <col min="3605" max="3840" width="8.875" style="3"/>
    <col min="3841" max="3841" width="24.875" style="3" customWidth="1"/>
    <col min="3842" max="3842" width="14.875" style="3" customWidth="1"/>
    <col min="3843" max="3845" width="13.125" style="3" bestFit="1" customWidth="1"/>
    <col min="3846" max="3846" width="12.375" style="3" customWidth="1"/>
    <col min="3847" max="3847" width="10.75" style="3" customWidth="1"/>
    <col min="3848" max="3850" width="13.125" style="3" bestFit="1" customWidth="1"/>
    <col min="3851" max="3851" width="12.375" style="3" customWidth="1"/>
    <col min="3852" max="3853" width="10.75" style="3" customWidth="1"/>
    <col min="3854" max="3854" width="12.625" style="3" customWidth="1"/>
    <col min="3855" max="3855" width="12" style="3" customWidth="1"/>
    <col min="3856" max="3856" width="12.375" style="3" customWidth="1"/>
    <col min="3857" max="3857" width="10.75" style="3" customWidth="1"/>
    <col min="3858" max="3858" width="13.125" style="3" bestFit="1" customWidth="1"/>
    <col min="3859" max="3859" width="10.5" style="3" bestFit="1" customWidth="1"/>
    <col min="3860" max="3860" width="12.25" style="3" bestFit="1" customWidth="1"/>
    <col min="3861" max="4096" width="8.875" style="3"/>
    <col min="4097" max="4097" width="24.875" style="3" customWidth="1"/>
    <col min="4098" max="4098" width="14.875" style="3" customWidth="1"/>
    <col min="4099" max="4101" width="13.125" style="3" bestFit="1" customWidth="1"/>
    <col min="4102" max="4102" width="12.375" style="3" customWidth="1"/>
    <col min="4103" max="4103" width="10.75" style="3" customWidth="1"/>
    <col min="4104" max="4106" width="13.125" style="3" bestFit="1" customWidth="1"/>
    <col min="4107" max="4107" width="12.375" style="3" customWidth="1"/>
    <col min="4108" max="4109" width="10.75" style="3" customWidth="1"/>
    <col min="4110" max="4110" width="12.625" style="3" customWidth="1"/>
    <col min="4111" max="4111" width="12" style="3" customWidth="1"/>
    <col min="4112" max="4112" width="12.375" style="3" customWidth="1"/>
    <col min="4113" max="4113" width="10.75" style="3" customWidth="1"/>
    <col min="4114" max="4114" width="13.125" style="3" bestFit="1" customWidth="1"/>
    <col min="4115" max="4115" width="10.5" style="3" bestFit="1" customWidth="1"/>
    <col min="4116" max="4116" width="12.25" style="3" bestFit="1" customWidth="1"/>
    <col min="4117" max="4352" width="8.875" style="3"/>
    <col min="4353" max="4353" width="24.875" style="3" customWidth="1"/>
    <col min="4354" max="4354" width="14.875" style="3" customWidth="1"/>
    <col min="4355" max="4357" width="13.125" style="3" bestFit="1" customWidth="1"/>
    <col min="4358" max="4358" width="12.375" style="3" customWidth="1"/>
    <col min="4359" max="4359" width="10.75" style="3" customWidth="1"/>
    <col min="4360" max="4362" width="13.125" style="3" bestFit="1" customWidth="1"/>
    <col min="4363" max="4363" width="12.375" style="3" customWidth="1"/>
    <col min="4364" max="4365" width="10.75" style="3" customWidth="1"/>
    <col min="4366" max="4366" width="12.625" style="3" customWidth="1"/>
    <col min="4367" max="4367" width="12" style="3" customWidth="1"/>
    <col min="4368" max="4368" width="12.375" style="3" customWidth="1"/>
    <col min="4369" max="4369" width="10.75" style="3" customWidth="1"/>
    <col min="4370" max="4370" width="13.125" style="3" bestFit="1" customWidth="1"/>
    <col min="4371" max="4371" width="10.5" style="3" bestFit="1" customWidth="1"/>
    <col min="4372" max="4372" width="12.25" style="3" bestFit="1" customWidth="1"/>
    <col min="4373" max="4608" width="8.875" style="3"/>
    <col min="4609" max="4609" width="24.875" style="3" customWidth="1"/>
    <col min="4610" max="4610" width="14.875" style="3" customWidth="1"/>
    <col min="4611" max="4613" width="13.125" style="3" bestFit="1" customWidth="1"/>
    <col min="4614" max="4614" width="12.375" style="3" customWidth="1"/>
    <col min="4615" max="4615" width="10.75" style="3" customWidth="1"/>
    <col min="4616" max="4618" width="13.125" style="3" bestFit="1" customWidth="1"/>
    <col min="4619" max="4619" width="12.375" style="3" customWidth="1"/>
    <col min="4620" max="4621" width="10.75" style="3" customWidth="1"/>
    <col min="4622" max="4622" width="12.625" style="3" customWidth="1"/>
    <col min="4623" max="4623" width="12" style="3" customWidth="1"/>
    <col min="4624" max="4624" width="12.375" style="3" customWidth="1"/>
    <col min="4625" max="4625" width="10.75" style="3" customWidth="1"/>
    <col min="4626" max="4626" width="13.125" style="3" bestFit="1" customWidth="1"/>
    <col min="4627" max="4627" width="10.5" style="3" bestFit="1" customWidth="1"/>
    <col min="4628" max="4628" width="12.25" style="3" bestFit="1" customWidth="1"/>
    <col min="4629" max="4864" width="8.875" style="3"/>
    <col min="4865" max="4865" width="24.875" style="3" customWidth="1"/>
    <col min="4866" max="4866" width="14.875" style="3" customWidth="1"/>
    <col min="4867" max="4869" width="13.125" style="3" bestFit="1" customWidth="1"/>
    <col min="4870" max="4870" width="12.375" style="3" customWidth="1"/>
    <col min="4871" max="4871" width="10.75" style="3" customWidth="1"/>
    <col min="4872" max="4874" width="13.125" style="3" bestFit="1" customWidth="1"/>
    <col min="4875" max="4875" width="12.375" style="3" customWidth="1"/>
    <col min="4876" max="4877" width="10.75" style="3" customWidth="1"/>
    <col min="4878" max="4878" width="12.625" style="3" customWidth="1"/>
    <col min="4879" max="4879" width="12" style="3" customWidth="1"/>
    <col min="4880" max="4880" width="12.375" style="3" customWidth="1"/>
    <col min="4881" max="4881" width="10.75" style="3" customWidth="1"/>
    <col min="4882" max="4882" width="13.125" style="3" bestFit="1" customWidth="1"/>
    <col min="4883" max="4883" width="10.5" style="3" bestFit="1" customWidth="1"/>
    <col min="4884" max="4884" width="12.25" style="3" bestFit="1" customWidth="1"/>
    <col min="4885" max="5120" width="8.875" style="3"/>
    <col min="5121" max="5121" width="24.875" style="3" customWidth="1"/>
    <col min="5122" max="5122" width="14.875" style="3" customWidth="1"/>
    <col min="5123" max="5125" width="13.125" style="3" bestFit="1" customWidth="1"/>
    <col min="5126" max="5126" width="12.375" style="3" customWidth="1"/>
    <col min="5127" max="5127" width="10.75" style="3" customWidth="1"/>
    <col min="5128" max="5130" width="13.125" style="3" bestFit="1" customWidth="1"/>
    <col min="5131" max="5131" width="12.375" style="3" customWidth="1"/>
    <col min="5132" max="5133" width="10.75" style="3" customWidth="1"/>
    <col min="5134" max="5134" width="12.625" style="3" customWidth="1"/>
    <col min="5135" max="5135" width="12" style="3" customWidth="1"/>
    <col min="5136" max="5136" width="12.375" style="3" customWidth="1"/>
    <col min="5137" max="5137" width="10.75" style="3" customWidth="1"/>
    <col min="5138" max="5138" width="13.125" style="3" bestFit="1" customWidth="1"/>
    <col min="5139" max="5139" width="10.5" style="3" bestFit="1" customWidth="1"/>
    <col min="5140" max="5140" width="12.25" style="3" bestFit="1" customWidth="1"/>
    <col min="5141" max="5376" width="8.875" style="3"/>
    <col min="5377" max="5377" width="24.875" style="3" customWidth="1"/>
    <col min="5378" max="5378" width="14.875" style="3" customWidth="1"/>
    <col min="5379" max="5381" width="13.125" style="3" bestFit="1" customWidth="1"/>
    <col min="5382" max="5382" width="12.375" style="3" customWidth="1"/>
    <col min="5383" max="5383" width="10.75" style="3" customWidth="1"/>
    <col min="5384" max="5386" width="13.125" style="3" bestFit="1" customWidth="1"/>
    <col min="5387" max="5387" width="12.375" style="3" customWidth="1"/>
    <col min="5388" max="5389" width="10.75" style="3" customWidth="1"/>
    <col min="5390" max="5390" width="12.625" style="3" customWidth="1"/>
    <col min="5391" max="5391" width="12" style="3" customWidth="1"/>
    <col min="5392" max="5392" width="12.375" style="3" customWidth="1"/>
    <col min="5393" max="5393" width="10.75" style="3" customWidth="1"/>
    <col min="5394" max="5394" width="13.125" style="3" bestFit="1" customWidth="1"/>
    <col min="5395" max="5395" width="10.5" style="3" bestFit="1" customWidth="1"/>
    <col min="5396" max="5396" width="12.25" style="3" bestFit="1" customWidth="1"/>
    <col min="5397" max="5632" width="8.875" style="3"/>
    <col min="5633" max="5633" width="24.875" style="3" customWidth="1"/>
    <col min="5634" max="5634" width="14.875" style="3" customWidth="1"/>
    <col min="5635" max="5637" width="13.125" style="3" bestFit="1" customWidth="1"/>
    <col min="5638" max="5638" width="12.375" style="3" customWidth="1"/>
    <col min="5639" max="5639" width="10.75" style="3" customWidth="1"/>
    <col min="5640" max="5642" width="13.125" style="3" bestFit="1" customWidth="1"/>
    <col min="5643" max="5643" width="12.375" style="3" customWidth="1"/>
    <col min="5644" max="5645" width="10.75" style="3" customWidth="1"/>
    <col min="5646" max="5646" width="12.625" style="3" customWidth="1"/>
    <col min="5647" max="5647" width="12" style="3" customWidth="1"/>
    <col min="5648" max="5648" width="12.375" style="3" customWidth="1"/>
    <col min="5649" max="5649" width="10.75" style="3" customWidth="1"/>
    <col min="5650" max="5650" width="13.125" style="3" bestFit="1" customWidth="1"/>
    <col min="5651" max="5651" width="10.5" style="3" bestFit="1" customWidth="1"/>
    <col min="5652" max="5652" width="12.25" style="3" bestFit="1" customWidth="1"/>
    <col min="5653" max="5888" width="8.875" style="3"/>
    <col min="5889" max="5889" width="24.875" style="3" customWidth="1"/>
    <col min="5890" max="5890" width="14.875" style="3" customWidth="1"/>
    <col min="5891" max="5893" width="13.125" style="3" bestFit="1" customWidth="1"/>
    <col min="5894" max="5894" width="12.375" style="3" customWidth="1"/>
    <col min="5895" max="5895" width="10.75" style="3" customWidth="1"/>
    <col min="5896" max="5898" width="13.125" style="3" bestFit="1" customWidth="1"/>
    <col min="5899" max="5899" width="12.375" style="3" customWidth="1"/>
    <col min="5900" max="5901" width="10.75" style="3" customWidth="1"/>
    <col min="5902" max="5902" width="12.625" style="3" customWidth="1"/>
    <col min="5903" max="5903" width="12" style="3" customWidth="1"/>
    <col min="5904" max="5904" width="12.375" style="3" customWidth="1"/>
    <col min="5905" max="5905" width="10.75" style="3" customWidth="1"/>
    <col min="5906" max="5906" width="13.125" style="3" bestFit="1" customWidth="1"/>
    <col min="5907" max="5907" width="10.5" style="3" bestFit="1" customWidth="1"/>
    <col min="5908" max="5908" width="12.25" style="3" bestFit="1" customWidth="1"/>
    <col min="5909" max="6144" width="8.875" style="3"/>
    <col min="6145" max="6145" width="24.875" style="3" customWidth="1"/>
    <col min="6146" max="6146" width="14.875" style="3" customWidth="1"/>
    <col min="6147" max="6149" width="13.125" style="3" bestFit="1" customWidth="1"/>
    <col min="6150" max="6150" width="12.375" style="3" customWidth="1"/>
    <col min="6151" max="6151" width="10.75" style="3" customWidth="1"/>
    <col min="6152" max="6154" width="13.125" style="3" bestFit="1" customWidth="1"/>
    <col min="6155" max="6155" width="12.375" style="3" customWidth="1"/>
    <col min="6156" max="6157" width="10.75" style="3" customWidth="1"/>
    <col min="6158" max="6158" width="12.625" style="3" customWidth="1"/>
    <col min="6159" max="6159" width="12" style="3" customWidth="1"/>
    <col min="6160" max="6160" width="12.375" style="3" customWidth="1"/>
    <col min="6161" max="6161" width="10.75" style="3" customWidth="1"/>
    <col min="6162" max="6162" width="13.125" style="3" bestFit="1" customWidth="1"/>
    <col min="6163" max="6163" width="10.5" style="3" bestFit="1" customWidth="1"/>
    <col min="6164" max="6164" width="12.25" style="3" bestFit="1" customWidth="1"/>
    <col min="6165" max="6400" width="8.875" style="3"/>
    <col min="6401" max="6401" width="24.875" style="3" customWidth="1"/>
    <col min="6402" max="6402" width="14.875" style="3" customWidth="1"/>
    <col min="6403" max="6405" width="13.125" style="3" bestFit="1" customWidth="1"/>
    <col min="6406" max="6406" width="12.375" style="3" customWidth="1"/>
    <col min="6407" max="6407" width="10.75" style="3" customWidth="1"/>
    <col min="6408" max="6410" width="13.125" style="3" bestFit="1" customWidth="1"/>
    <col min="6411" max="6411" width="12.375" style="3" customWidth="1"/>
    <col min="6412" max="6413" width="10.75" style="3" customWidth="1"/>
    <col min="6414" max="6414" width="12.625" style="3" customWidth="1"/>
    <col min="6415" max="6415" width="12" style="3" customWidth="1"/>
    <col min="6416" max="6416" width="12.375" style="3" customWidth="1"/>
    <col min="6417" max="6417" width="10.75" style="3" customWidth="1"/>
    <col min="6418" max="6418" width="13.125" style="3" bestFit="1" customWidth="1"/>
    <col min="6419" max="6419" width="10.5" style="3" bestFit="1" customWidth="1"/>
    <col min="6420" max="6420" width="12.25" style="3" bestFit="1" customWidth="1"/>
    <col min="6421" max="6656" width="8.875" style="3"/>
    <col min="6657" max="6657" width="24.875" style="3" customWidth="1"/>
    <col min="6658" max="6658" width="14.875" style="3" customWidth="1"/>
    <col min="6659" max="6661" width="13.125" style="3" bestFit="1" customWidth="1"/>
    <col min="6662" max="6662" width="12.375" style="3" customWidth="1"/>
    <col min="6663" max="6663" width="10.75" style="3" customWidth="1"/>
    <col min="6664" max="6666" width="13.125" style="3" bestFit="1" customWidth="1"/>
    <col min="6667" max="6667" width="12.375" style="3" customWidth="1"/>
    <col min="6668" max="6669" width="10.75" style="3" customWidth="1"/>
    <col min="6670" max="6670" width="12.625" style="3" customWidth="1"/>
    <col min="6671" max="6671" width="12" style="3" customWidth="1"/>
    <col min="6672" max="6672" width="12.375" style="3" customWidth="1"/>
    <col min="6673" max="6673" width="10.75" style="3" customWidth="1"/>
    <col min="6674" max="6674" width="13.125" style="3" bestFit="1" customWidth="1"/>
    <col min="6675" max="6675" width="10.5" style="3" bestFit="1" customWidth="1"/>
    <col min="6676" max="6676" width="12.25" style="3" bestFit="1" customWidth="1"/>
    <col min="6677" max="6912" width="8.875" style="3"/>
    <col min="6913" max="6913" width="24.875" style="3" customWidth="1"/>
    <col min="6914" max="6914" width="14.875" style="3" customWidth="1"/>
    <col min="6915" max="6917" width="13.125" style="3" bestFit="1" customWidth="1"/>
    <col min="6918" max="6918" width="12.375" style="3" customWidth="1"/>
    <col min="6919" max="6919" width="10.75" style="3" customWidth="1"/>
    <col min="6920" max="6922" width="13.125" style="3" bestFit="1" customWidth="1"/>
    <col min="6923" max="6923" width="12.375" style="3" customWidth="1"/>
    <col min="6924" max="6925" width="10.75" style="3" customWidth="1"/>
    <col min="6926" max="6926" width="12.625" style="3" customWidth="1"/>
    <col min="6927" max="6927" width="12" style="3" customWidth="1"/>
    <col min="6928" max="6928" width="12.375" style="3" customWidth="1"/>
    <col min="6929" max="6929" width="10.75" style="3" customWidth="1"/>
    <col min="6930" max="6930" width="13.125" style="3" bestFit="1" customWidth="1"/>
    <col min="6931" max="6931" width="10.5" style="3" bestFit="1" customWidth="1"/>
    <col min="6932" max="6932" width="12.25" style="3" bestFit="1" customWidth="1"/>
    <col min="6933" max="7168" width="8.875" style="3"/>
    <col min="7169" max="7169" width="24.875" style="3" customWidth="1"/>
    <col min="7170" max="7170" width="14.875" style="3" customWidth="1"/>
    <col min="7171" max="7173" width="13.125" style="3" bestFit="1" customWidth="1"/>
    <col min="7174" max="7174" width="12.375" style="3" customWidth="1"/>
    <col min="7175" max="7175" width="10.75" style="3" customWidth="1"/>
    <col min="7176" max="7178" width="13.125" style="3" bestFit="1" customWidth="1"/>
    <col min="7179" max="7179" width="12.375" style="3" customWidth="1"/>
    <col min="7180" max="7181" width="10.75" style="3" customWidth="1"/>
    <col min="7182" max="7182" width="12.625" style="3" customWidth="1"/>
    <col min="7183" max="7183" width="12" style="3" customWidth="1"/>
    <col min="7184" max="7184" width="12.375" style="3" customWidth="1"/>
    <col min="7185" max="7185" width="10.75" style="3" customWidth="1"/>
    <col min="7186" max="7186" width="13.125" style="3" bestFit="1" customWidth="1"/>
    <col min="7187" max="7187" width="10.5" style="3" bestFit="1" customWidth="1"/>
    <col min="7188" max="7188" width="12.25" style="3" bestFit="1" customWidth="1"/>
    <col min="7189" max="7424" width="8.875" style="3"/>
    <col min="7425" max="7425" width="24.875" style="3" customWidth="1"/>
    <col min="7426" max="7426" width="14.875" style="3" customWidth="1"/>
    <col min="7427" max="7429" width="13.125" style="3" bestFit="1" customWidth="1"/>
    <col min="7430" max="7430" width="12.375" style="3" customWidth="1"/>
    <col min="7431" max="7431" width="10.75" style="3" customWidth="1"/>
    <col min="7432" max="7434" width="13.125" style="3" bestFit="1" customWidth="1"/>
    <col min="7435" max="7435" width="12.375" style="3" customWidth="1"/>
    <col min="7436" max="7437" width="10.75" style="3" customWidth="1"/>
    <col min="7438" max="7438" width="12.625" style="3" customWidth="1"/>
    <col min="7439" max="7439" width="12" style="3" customWidth="1"/>
    <col min="7440" max="7440" width="12.375" style="3" customWidth="1"/>
    <col min="7441" max="7441" width="10.75" style="3" customWidth="1"/>
    <col min="7442" max="7442" width="13.125" style="3" bestFit="1" customWidth="1"/>
    <col min="7443" max="7443" width="10.5" style="3" bestFit="1" customWidth="1"/>
    <col min="7444" max="7444" width="12.25" style="3" bestFit="1" customWidth="1"/>
    <col min="7445" max="7680" width="8.875" style="3"/>
    <col min="7681" max="7681" width="24.875" style="3" customWidth="1"/>
    <col min="7682" max="7682" width="14.875" style="3" customWidth="1"/>
    <col min="7683" max="7685" width="13.125" style="3" bestFit="1" customWidth="1"/>
    <col min="7686" max="7686" width="12.375" style="3" customWidth="1"/>
    <col min="7687" max="7687" width="10.75" style="3" customWidth="1"/>
    <col min="7688" max="7690" width="13.125" style="3" bestFit="1" customWidth="1"/>
    <col min="7691" max="7691" width="12.375" style="3" customWidth="1"/>
    <col min="7692" max="7693" width="10.75" style="3" customWidth="1"/>
    <col min="7694" max="7694" width="12.625" style="3" customWidth="1"/>
    <col min="7695" max="7695" width="12" style="3" customWidth="1"/>
    <col min="7696" max="7696" width="12.375" style="3" customWidth="1"/>
    <col min="7697" max="7697" width="10.75" style="3" customWidth="1"/>
    <col min="7698" max="7698" width="13.125" style="3" bestFit="1" customWidth="1"/>
    <col min="7699" max="7699" width="10.5" style="3" bestFit="1" customWidth="1"/>
    <col min="7700" max="7700" width="12.25" style="3" bestFit="1" customWidth="1"/>
    <col min="7701" max="7936" width="8.875" style="3"/>
    <col min="7937" max="7937" width="24.875" style="3" customWidth="1"/>
    <col min="7938" max="7938" width="14.875" style="3" customWidth="1"/>
    <col min="7939" max="7941" width="13.125" style="3" bestFit="1" customWidth="1"/>
    <col min="7942" max="7942" width="12.375" style="3" customWidth="1"/>
    <col min="7943" max="7943" width="10.75" style="3" customWidth="1"/>
    <col min="7944" max="7946" width="13.125" style="3" bestFit="1" customWidth="1"/>
    <col min="7947" max="7947" width="12.375" style="3" customWidth="1"/>
    <col min="7948" max="7949" width="10.75" style="3" customWidth="1"/>
    <col min="7950" max="7950" width="12.625" style="3" customWidth="1"/>
    <col min="7951" max="7951" width="12" style="3" customWidth="1"/>
    <col min="7952" max="7952" width="12.375" style="3" customWidth="1"/>
    <col min="7953" max="7953" width="10.75" style="3" customWidth="1"/>
    <col min="7954" max="7954" width="13.125" style="3" bestFit="1" customWidth="1"/>
    <col min="7955" max="7955" width="10.5" style="3" bestFit="1" customWidth="1"/>
    <col min="7956" max="7956" width="12.25" style="3" bestFit="1" customWidth="1"/>
    <col min="7957" max="8192" width="8.875" style="3"/>
    <col min="8193" max="8193" width="24.875" style="3" customWidth="1"/>
    <col min="8194" max="8194" width="14.875" style="3" customWidth="1"/>
    <col min="8195" max="8197" width="13.125" style="3" bestFit="1" customWidth="1"/>
    <col min="8198" max="8198" width="12.375" style="3" customWidth="1"/>
    <col min="8199" max="8199" width="10.75" style="3" customWidth="1"/>
    <col min="8200" max="8202" width="13.125" style="3" bestFit="1" customWidth="1"/>
    <col min="8203" max="8203" width="12.375" style="3" customWidth="1"/>
    <col min="8204" max="8205" width="10.75" style="3" customWidth="1"/>
    <col min="8206" max="8206" width="12.625" style="3" customWidth="1"/>
    <col min="8207" max="8207" width="12" style="3" customWidth="1"/>
    <col min="8208" max="8208" width="12.375" style="3" customWidth="1"/>
    <col min="8209" max="8209" width="10.75" style="3" customWidth="1"/>
    <col min="8210" max="8210" width="13.125" style="3" bestFit="1" customWidth="1"/>
    <col min="8211" max="8211" width="10.5" style="3" bestFit="1" customWidth="1"/>
    <col min="8212" max="8212" width="12.25" style="3" bestFit="1" customWidth="1"/>
    <col min="8213" max="8448" width="8.875" style="3"/>
    <col min="8449" max="8449" width="24.875" style="3" customWidth="1"/>
    <col min="8450" max="8450" width="14.875" style="3" customWidth="1"/>
    <col min="8451" max="8453" width="13.125" style="3" bestFit="1" customWidth="1"/>
    <col min="8454" max="8454" width="12.375" style="3" customWidth="1"/>
    <col min="8455" max="8455" width="10.75" style="3" customWidth="1"/>
    <col min="8456" max="8458" width="13.125" style="3" bestFit="1" customWidth="1"/>
    <col min="8459" max="8459" width="12.375" style="3" customWidth="1"/>
    <col min="8460" max="8461" width="10.75" style="3" customWidth="1"/>
    <col min="8462" max="8462" width="12.625" style="3" customWidth="1"/>
    <col min="8463" max="8463" width="12" style="3" customWidth="1"/>
    <col min="8464" max="8464" width="12.375" style="3" customWidth="1"/>
    <col min="8465" max="8465" width="10.75" style="3" customWidth="1"/>
    <col min="8466" max="8466" width="13.125" style="3" bestFit="1" customWidth="1"/>
    <col min="8467" max="8467" width="10.5" style="3" bestFit="1" customWidth="1"/>
    <col min="8468" max="8468" width="12.25" style="3" bestFit="1" customWidth="1"/>
    <col min="8469" max="8704" width="8.875" style="3"/>
    <col min="8705" max="8705" width="24.875" style="3" customWidth="1"/>
    <col min="8706" max="8706" width="14.875" style="3" customWidth="1"/>
    <col min="8707" max="8709" width="13.125" style="3" bestFit="1" customWidth="1"/>
    <col min="8710" max="8710" width="12.375" style="3" customWidth="1"/>
    <col min="8711" max="8711" width="10.75" style="3" customWidth="1"/>
    <col min="8712" max="8714" width="13.125" style="3" bestFit="1" customWidth="1"/>
    <col min="8715" max="8715" width="12.375" style="3" customWidth="1"/>
    <col min="8716" max="8717" width="10.75" style="3" customWidth="1"/>
    <col min="8718" max="8718" width="12.625" style="3" customWidth="1"/>
    <col min="8719" max="8719" width="12" style="3" customWidth="1"/>
    <col min="8720" max="8720" width="12.375" style="3" customWidth="1"/>
    <col min="8721" max="8721" width="10.75" style="3" customWidth="1"/>
    <col min="8722" max="8722" width="13.125" style="3" bestFit="1" customWidth="1"/>
    <col min="8723" max="8723" width="10.5" style="3" bestFit="1" customWidth="1"/>
    <col min="8724" max="8724" width="12.25" style="3" bestFit="1" customWidth="1"/>
    <col min="8725" max="8960" width="8.875" style="3"/>
    <col min="8961" max="8961" width="24.875" style="3" customWidth="1"/>
    <col min="8962" max="8962" width="14.875" style="3" customWidth="1"/>
    <col min="8963" max="8965" width="13.125" style="3" bestFit="1" customWidth="1"/>
    <col min="8966" max="8966" width="12.375" style="3" customWidth="1"/>
    <col min="8967" max="8967" width="10.75" style="3" customWidth="1"/>
    <col min="8968" max="8970" width="13.125" style="3" bestFit="1" customWidth="1"/>
    <col min="8971" max="8971" width="12.375" style="3" customWidth="1"/>
    <col min="8972" max="8973" width="10.75" style="3" customWidth="1"/>
    <col min="8974" max="8974" width="12.625" style="3" customWidth="1"/>
    <col min="8975" max="8975" width="12" style="3" customWidth="1"/>
    <col min="8976" max="8976" width="12.375" style="3" customWidth="1"/>
    <col min="8977" max="8977" width="10.75" style="3" customWidth="1"/>
    <col min="8978" max="8978" width="13.125" style="3" bestFit="1" customWidth="1"/>
    <col min="8979" max="8979" width="10.5" style="3" bestFit="1" customWidth="1"/>
    <col min="8980" max="8980" width="12.25" style="3" bestFit="1" customWidth="1"/>
    <col min="8981" max="9216" width="8.875" style="3"/>
    <col min="9217" max="9217" width="24.875" style="3" customWidth="1"/>
    <col min="9218" max="9218" width="14.875" style="3" customWidth="1"/>
    <col min="9219" max="9221" width="13.125" style="3" bestFit="1" customWidth="1"/>
    <col min="9222" max="9222" width="12.375" style="3" customWidth="1"/>
    <col min="9223" max="9223" width="10.75" style="3" customWidth="1"/>
    <col min="9224" max="9226" width="13.125" style="3" bestFit="1" customWidth="1"/>
    <col min="9227" max="9227" width="12.375" style="3" customWidth="1"/>
    <col min="9228" max="9229" width="10.75" style="3" customWidth="1"/>
    <col min="9230" max="9230" width="12.625" style="3" customWidth="1"/>
    <col min="9231" max="9231" width="12" style="3" customWidth="1"/>
    <col min="9232" max="9232" width="12.375" style="3" customWidth="1"/>
    <col min="9233" max="9233" width="10.75" style="3" customWidth="1"/>
    <col min="9234" max="9234" width="13.125" style="3" bestFit="1" customWidth="1"/>
    <col min="9235" max="9235" width="10.5" style="3" bestFit="1" customWidth="1"/>
    <col min="9236" max="9236" width="12.25" style="3" bestFit="1" customWidth="1"/>
    <col min="9237" max="9472" width="8.875" style="3"/>
    <col min="9473" max="9473" width="24.875" style="3" customWidth="1"/>
    <col min="9474" max="9474" width="14.875" style="3" customWidth="1"/>
    <col min="9475" max="9477" width="13.125" style="3" bestFit="1" customWidth="1"/>
    <col min="9478" max="9478" width="12.375" style="3" customWidth="1"/>
    <col min="9479" max="9479" width="10.75" style="3" customWidth="1"/>
    <col min="9480" max="9482" width="13.125" style="3" bestFit="1" customWidth="1"/>
    <col min="9483" max="9483" width="12.375" style="3" customWidth="1"/>
    <col min="9484" max="9485" width="10.75" style="3" customWidth="1"/>
    <col min="9486" max="9486" width="12.625" style="3" customWidth="1"/>
    <col min="9487" max="9487" width="12" style="3" customWidth="1"/>
    <col min="9488" max="9488" width="12.375" style="3" customWidth="1"/>
    <col min="9489" max="9489" width="10.75" style="3" customWidth="1"/>
    <col min="9490" max="9490" width="13.125" style="3" bestFit="1" customWidth="1"/>
    <col min="9491" max="9491" width="10.5" style="3" bestFit="1" customWidth="1"/>
    <col min="9492" max="9492" width="12.25" style="3" bestFit="1" customWidth="1"/>
    <col min="9493" max="9728" width="8.875" style="3"/>
    <col min="9729" max="9729" width="24.875" style="3" customWidth="1"/>
    <col min="9730" max="9730" width="14.875" style="3" customWidth="1"/>
    <col min="9731" max="9733" width="13.125" style="3" bestFit="1" customWidth="1"/>
    <col min="9734" max="9734" width="12.375" style="3" customWidth="1"/>
    <col min="9735" max="9735" width="10.75" style="3" customWidth="1"/>
    <col min="9736" max="9738" width="13.125" style="3" bestFit="1" customWidth="1"/>
    <col min="9739" max="9739" width="12.375" style="3" customWidth="1"/>
    <col min="9740" max="9741" width="10.75" style="3" customWidth="1"/>
    <col min="9742" max="9742" width="12.625" style="3" customWidth="1"/>
    <col min="9743" max="9743" width="12" style="3" customWidth="1"/>
    <col min="9744" max="9744" width="12.375" style="3" customWidth="1"/>
    <col min="9745" max="9745" width="10.75" style="3" customWidth="1"/>
    <col min="9746" max="9746" width="13.125" style="3" bestFit="1" customWidth="1"/>
    <col min="9747" max="9747" width="10.5" style="3" bestFit="1" customWidth="1"/>
    <col min="9748" max="9748" width="12.25" style="3" bestFit="1" customWidth="1"/>
    <col min="9749" max="9984" width="8.875" style="3"/>
    <col min="9985" max="9985" width="24.875" style="3" customWidth="1"/>
    <col min="9986" max="9986" width="14.875" style="3" customWidth="1"/>
    <col min="9987" max="9989" width="13.125" style="3" bestFit="1" customWidth="1"/>
    <col min="9990" max="9990" width="12.375" style="3" customWidth="1"/>
    <col min="9991" max="9991" width="10.75" style="3" customWidth="1"/>
    <col min="9992" max="9994" width="13.125" style="3" bestFit="1" customWidth="1"/>
    <col min="9995" max="9995" width="12.375" style="3" customWidth="1"/>
    <col min="9996" max="9997" width="10.75" style="3" customWidth="1"/>
    <col min="9998" max="9998" width="12.625" style="3" customWidth="1"/>
    <col min="9999" max="9999" width="12" style="3" customWidth="1"/>
    <col min="10000" max="10000" width="12.375" style="3" customWidth="1"/>
    <col min="10001" max="10001" width="10.75" style="3" customWidth="1"/>
    <col min="10002" max="10002" width="13.125" style="3" bestFit="1" customWidth="1"/>
    <col min="10003" max="10003" width="10.5" style="3" bestFit="1" customWidth="1"/>
    <col min="10004" max="10004" width="12.25" style="3" bestFit="1" customWidth="1"/>
    <col min="10005" max="10240" width="8.875" style="3"/>
    <col min="10241" max="10241" width="24.875" style="3" customWidth="1"/>
    <col min="10242" max="10242" width="14.875" style="3" customWidth="1"/>
    <col min="10243" max="10245" width="13.125" style="3" bestFit="1" customWidth="1"/>
    <col min="10246" max="10246" width="12.375" style="3" customWidth="1"/>
    <col min="10247" max="10247" width="10.75" style="3" customWidth="1"/>
    <col min="10248" max="10250" width="13.125" style="3" bestFit="1" customWidth="1"/>
    <col min="10251" max="10251" width="12.375" style="3" customWidth="1"/>
    <col min="10252" max="10253" width="10.75" style="3" customWidth="1"/>
    <col min="10254" max="10254" width="12.625" style="3" customWidth="1"/>
    <col min="10255" max="10255" width="12" style="3" customWidth="1"/>
    <col min="10256" max="10256" width="12.375" style="3" customWidth="1"/>
    <col min="10257" max="10257" width="10.75" style="3" customWidth="1"/>
    <col min="10258" max="10258" width="13.125" style="3" bestFit="1" customWidth="1"/>
    <col min="10259" max="10259" width="10.5" style="3" bestFit="1" customWidth="1"/>
    <col min="10260" max="10260" width="12.25" style="3" bestFit="1" customWidth="1"/>
    <col min="10261" max="10496" width="8.875" style="3"/>
    <col min="10497" max="10497" width="24.875" style="3" customWidth="1"/>
    <col min="10498" max="10498" width="14.875" style="3" customWidth="1"/>
    <col min="10499" max="10501" width="13.125" style="3" bestFit="1" customWidth="1"/>
    <col min="10502" max="10502" width="12.375" style="3" customWidth="1"/>
    <col min="10503" max="10503" width="10.75" style="3" customWidth="1"/>
    <col min="10504" max="10506" width="13.125" style="3" bestFit="1" customWidth="1"/>
    <col min="10507" max="10507" width="12.375" style="3" customWidth="1"/>
    <col min="10508" max="10509" width="10.75" style="3" customWidth="1"/>
    <col min="10510" max="10510" width="12.625" style="3" customWidth="1"/>
    <col min="10511" max="10511" width="12" style="3" customWidth="1"/>
    <col min="10512" max="10512" width="12.375" style="3" customWidth="1"/>
    <col min="10513" max="10513" width="10.75" style="3" customWidth="1"/>
    <col min="10514" max="10514" width="13.125" style="3" bestFit="1" customWidth="1"/>
    <col min="10515" max="10515" width="10.5" style="3" bestFit="1" customWidth="1"/>
    <col min="10516" max="10516" width="12.25" style="3" bestFit="1" customWidth="1"/>
    <col min="10517" max="10752" width="8.875" style="3"/>
    <col min="10753" max="10753" width="24.875" style="3" customWidth="1"/>
    <col min="10754" max="10754" width="14.875" style="3" customWidth="1"/>
    <col min="10755" max="10757" width="13.125" style="3" bestFit="1" customWidth="1"/>
    <col min="10758" max="10758" width="12.375" style="3" customWidth="1"/>
    <col min="10759" max="10759" width="10.75" style="3" customWidth="1"/>
    <col min="10760" max="10762" width="13.125" style="3" bestFit="1" customWidth="1"/>
    <col min="10763" max="10763" width="12.375" style="3" customWidth="1"/>
    <col min="10764" max="10765" width="10.75" style="3" customWidth="1"/>
    <col min="10766" max="10766" width="12.625" style="3" customWidth="1"/>
    <col min="10767" max="10767" width="12" style="3" customWidth="1"/>
    <col min="10768" max="10768" width="12.375" style="3" customWidth="1"/>
    <col min="10769" max="10769" width="10.75" style="3" customWidth="1"/>
    <col min="10770" max="10770" width="13.125" style="3" bestFit="1" customWidth="1"/>
    <col min="10771" max="10771" width="10.5" style="3" bestFit="1" customWidth="1"/>
    <col min="10772" max="10772" width="12.25" style="3" bestFit="1" customWidth="1"/>
    <col min="10773" max="11008" width="8.875" style="3"/>
    <col min="11009" max="11009" width="24.875" style="3" customWidth="1"/>
    <col min="11010" max="11010" width="14.875" style="3" customWidth="1"/>
    <col min="11011" max="11013" width="13.125" style="3" bestFit="1" customWidth="1"/>
    <col min="11014" max="11014" width="12.375" style="3" customWidth="1"/>
    <col min="11015" max="11015" width="10.75" style="3" customWidth="1"/>
    <col min="11016" max="11018" width="13.125" style="3" bestFit="1" customWidth="1"/>
    <col min="11019" max="11019" width="12.375" style="3" customWidth="1"/>
    <col min="11020" max="11021" width="10.75" style="3" customWidth="1"/>
    <col min="11022" max="11022" width="12.625" style="3" customWidth="1"/>
    <col min="11023" max="11023" width="12" style="3" customWidth="1"/>
    <col min="11024" max="11024" width="12.375" style="3" customWidth="1"/>
    <col min="11025" max="11025" width="10.75" style="3" customWidth="1"/>
    <col min="11026" max="11026" width="13.125" style="3" bestFit="1" customWidth="1"/>
    <col min="11027" max="11027" width="10.5" style="3" bestFit="1" customWidth="1"/>
    <col min="11028" max="11028" width="12.25" style="3" bestFit="1" customWidth="1"/>
    <col min="11029" max="11264" width="8.875" style="3"/>
    <col min="11265" max="11265" width="24.875" style="3" customWidth="1"/>
    <col min="11266" max="11266" width="14.875" style="3" customWidth="1"/>
    <col min="11267" max="11269" width="13.125" style="3" bestFit="1" customWidth="1"/>
    <col min="11270" max="11270" width="12.375" style="3" customWidth="1"/>
    <col min="11271" max="11271" width="10.75" style="3" customWidth="1"/>
    <col min="11272" max="11274" width="13.125" style="3" bestFit="1" customWidth="1"/>
    <col min="11275" max="11275" width="12.375" style="3" customWidth="1"/>
    <col min="11276" max="11277" width="10.75" style="3" customWidth="1"/>
    <col min="11278" max="11278" width="12.625" style="3" customWidth="1"/>
    <col min="11279" max="11279" width="12" style="3" customWidth="1"/>
    <col min="11280" max="11280" width="12.375" style="3" customWidth="1"/>
    <col min="11281" max="11281" width="10.75" style="3" customWidth="1"/>
    <col min="11282" max="11282" width="13.125" style="3" bestFit="1" customWidth="1"/>
    <col min="11283" max="11283" width="10.5" style="3" bestFit="1" customWidth="1"/>
    <col min="11284" max="11284" width="12.25" style="3" bestFit="1" customWidth="1"/>
    <col min="11285" max="11520" width="8.875" style="3"/>
    <col min="11521" max="11521" width="24.875" style="3" customWidth="1"/>
    <col min="11522" max="11522" width="14.875" style="3" customWidth="1"/>
    <col min="11523" max="11525" width="13.125" style="3" bestFit="1" customWidth="1"/>
    <col min="11526" max="11526" width="12.375" style="3" customWidth="1"/>
    <col min="11527" max="11527" width="10.75" style="3" customWidth="1"/>
    <col min="11528" max="11530" width="13.125" style="3" bestFit="1" customWidth="1"/>
    <col min="11531" max="11531" width="12.375" style="3" customWidth="1"/>
    <col min="11532" max="11533" width="10.75" style="3" customWidth="1"/>
    <col min="11534" max="11534" width="12.625" style="3" customWidth="1"/>
    <col min="11535" max="11535" width="12" style="3" customWidth="1"/>
    <col min="11536" max="11536" width="12.375" style="3" customWidth="1"/>
    <col min="11537" max="11537" width="10.75" style="3" customWidth="1"/>
    <col min="11538" max="11538" width="13.125" style="3" bestFit="1" customWidth="1"/>
    <col min="11539" max="11539" width="10.5" style="3" bestFit="1" customWidth="1"/>
    <col min="11540" max="11540" width="12.25" style="3" bestFit="1" customWidth="1"/>
    <col min="11541" max="11776" width="8.875" style="3"/>
    <col min="11777" max="11777" width="24.875" style="3" customWidth="1"/>
    <col min="11778" max="11778" width="14.875" style="3" customWidth="1"/>
    <col min="11779" max="11781" width="13.125" style="3" bestFit="1" customWidth="1"/>
    <col min="11782" max="11782" width="12.375" style="3" customWidth="1"/>
    <col min="11783" max="11783" width="10.75" style="3" customWidth="1"/>
    <col min="11784" max="11786" width="13.125" style="3" bestFit="1" customWidth="1"/>
    <col min="11787" max="11787" width="12.375" style="3" customWidth="1"/>
    <col min="11788" max="11789" width="10.75" style="3" customWidth="1"/>
    <col min="11790" max="11790" width="12.625" style="3" customWidth="1"/>
    <col min="11791" max="11791" width="12" style="3" customWidth="1"/>
    <col min="11792" max="11792" width="12.375" style="3" customWidth="1"/>
    <col min="11793" max="11793" width="10.75" style="3" customWidth="1"/>
    <col min="11794" max="11794" width="13.125" style="3" bestFit="1" customWidth="1"/>
    <col min="11795" max="11795" width="10.5" style="3" bestFit="1" customWidth="1"/>
    <col min="11796" max="11796" width="12.25" style="3" bestFit="1" customWidth="1"/>
    <col min="11797" max="12032" width="8.875" style="3"/>
    <col min="12033" max="12033" width="24.875" style="3" customWidth="1"/>
    <col min="12034" max="12034" width="14.875" style="3" customWidth="1"/>
    <col min="12035" max="12037" width="13.125" style="3" bestFit="1" customWidth="1"/>
    <col min="12038" max="12038" width="12.375" style="3" customWidth="1"/>
    <col min="12039" max="12039" width="10.75" style="3" customWidth="1"/>
    <col min="12040" max="12042" width="13.125" style="3" bestFit="1" customWidth="1"/>
    <col min="12043" max="12043" width="12.375" style="3" customWidth="1"/>
    <col min="12044" max="12045" width="10.75" style="3" customWidth="1"/>
    <col min="12046" max="12046" width="12.625" style="3" customWidth="1"/>
    <col min="12047" max="12047" width="12" style="3" customWidth="1"/>
    <col min="12048" max="12048" width="12.375" style="3" customWidth="1"/>
    <col min="12049" max="12049" width="10.75" style="3" customWidth="1"/>
    <col min="12050" max="12050" width="13.125" style="3" bestFit="1" customWidth="1"/>
    <col min="12051" max="12051" width="10.5" style="3" bestFit="1" customWidth="1"/>
    <col min="12052" max="12052" width="12.25" style="3" bestFit="1" customWidth="1"/>
    <col min="12053" max="12288" width="8.875" style="3"/>
    <col min="12289" max="12289" width="24.875" style="3" customWidth="1"/>
    <col min="12290" max="12290" width="14.875" style="3" customWidth="1"/>
    <col min="12291" max="12293" width="13.125" style="3" bestFit="1" customWidth="1"/>
    <col min="12294" max="12294" width="12.375" style="3" customWidth="1"/>
    <col min="12295" max="12295" width="10.75" style="3" customWidth="1"/>
    <col min="12296" max="12298" width="13.125" style="3" bestFit="1" customWidth="1"/>
    <col min="12299" max="12299" width="12.375" style="3" customWidth="1"/>
    <col min="12300" max="12301" width="10.75" style="3" customWidth="1"/>
    <col min="12302" max="12302" width="12.625" style="3" customWidth="1"/>
    <col min="12303" max="12303" width="12" style="3" customWidth="1"/>
    <col min="12304" max="12304" width="12.375" style="3" customWidth="1"/>
    <col min="12305" max="12305" width="10.75" style="3" customWidth="1"/>
    <col min="12306" max="12306" width="13.125" style="3" bestFit="1" customWidth="1"/>
    <col min="12307" max="12307" width="10.5" style="3" bestFit="1" customWidth="1"/>
    <col min="12308" max="12308" width="12.25" style="3" bestFit="1" customWidth="1"/>
    <col min="12309" max="12544" width="8.875" style="3"/>
    <col min="12545" max="12545" width="24.875" style="3" customWidth="1"/>
    <col min="12546" max="12546" width="14.875" style="3" customWidth="1"/>
    <col min="12547" max="12549" width="13.125" style="3" bestFit="1" customWidth="1"/>
    <col min="12550" max="12550" width="12.375" style="3" customWidth="1"/>
    <col min="12551" max="12551" width="10.75" style="3" customWidth="1"/>
    <col min="12552" max="12554" width="13.125" style="3" bestFit="1" customWidth="1"/>
    <col min="12555" max="12555" width="12.375" style="3" customWidth="1"/>
    <col min="12556" max="12557" width="10.75" style="3" customWidth="1"/>
    <col min="12558" max="12558" width="12.625" style="3" customWidth="1"/>
    <col min="12559" max="12559" width="12" style="3" customWidth="1"/>
    <col min="12560" max="12560" width="12.375" style="3" customWidth="1"/>
    <col min="12561" max="12561" width="10.75" style="3" customWidth="1"/>
    <col min="12562" max="12562" width="13.125" style="3" bestFit="1" customWidth="1"/>
    <col min="12563" max="12563" width="10.5" style="3" bestFit="1" customWidth="1"/>
    <col min="12564" max="12564" width="12.25" style="3" bestFit="1" customWidth="1"/>
    <col min="12565" max="12800" width="8.875" style="3"/>
    <col min="12801" max="12801" width="24.875" style="3" customWidth="1"/>
    <col min="12802" max="12802" width="14.875" style="3" customWidth="1"/>
    <col min="12803" max="12805" width="13.125" style="3" bestFit="1" customWidth="1"/>
    <col min="12806" max="12806" width="12.375" style="3" customWidth="1"/>
    <col min="12807" max="12807" width="10.75" style="3" customWidth="1"/>
    <col min="12808" max="12810" width="13.125" style="3" bestFit="1" customWidth="1"/>
    <col min="12811" max="12811" width="12.375" style="3" customWidth="1"/>
    <col min="12812" max="12813" width="10.75" style="3" customWidth="1"/>
    <col min="12814" max="12814" width="12.625" style="3" customWidth="1"/>
    <col min="12815" max="12815" width="12" style="3" customWidth="1"/>
    <col min="12816" max="12816" width="12.375" style="3" customWidth="1"/>
    <col min="12817" max="12817" width="10.75" style="3" customWidth="1"/>
    <col min="12818" max="12818" width="13.125" style="3" bestFit="1" customWidth="1"/>
    <col min="12819" max="12819" width="10.5" style="3" bestFit="1" customWidth="1"/>
    <col min="12820" max="12820" width="12.25" style="3" bestFit="1" customWidth="1"/>
    <col min="12821" max="13056" width="8.875" style="3"/>
    <col min="13057" max="13057" width="24.875" style="3" customWidth="1"/>
    <col min="13058" max="13058" width="14.875" style="3" customWidth="1"/>
    <col min="13059" max="13061" width="13.125" style="3" bestFit="1" customWidth="1"/>
    <col min="13062" max="13062" width="12.375" style="3" customWidth="1"/>
    <col min="13063" max="13063" width="10.75" style="3" customWidth="1"/>
    <col min="13064" max="13066" width="13.125" style="3" bestFit="1" customWidth="1"/>
    <col min="13067" max="13067" width="12.375" style="3" customWidth="1"/>
    <col min="13068" max="13069" width="10.75" style="3" customWidth="1"/>
    <col min="13070" max="13070" width="12.625" style="3" customWidth="1"/>
    <col min="13071" max="13071" width="12" style="3" customWidth="1"/>
    <col min="13072" max="13072" width="12.375" style="3" customWidth="1"/>
    <col min="13073" max="13073" width="10.75" style="3" customWidth="1"/>
    <col min="13074" max="13074" width="13.125" style="3" bestFit="1" customWidth="1"/>
    <col min="13075" max="13075" width="10.5" style="3" bestFit="1" customWidth="1"/>
    <col min="13076" max="13076" width="12.25" style="3" bestFit="1" customWidth="1"/>
    <col min="13077" max="13312" width="8.875" style="3"/>
    <col min="13313" max="13313" width="24.875" style="3" customWidth="1"/>
    <col min="13314" max="13314" width="14.875" style="3" customWidth="1"/>
    <col min="13315" max="13317" width="13.125" style="3" bestFit="1" customWidth="1"/>
    <col min="13318" max="13318" width="12.375" style="3" customWidth="1"/>
    <col min="13319" max="13319" width="10.75" style="3" customWidth="1"/>
    <col min="13320" max="13322" width="13.125" style="3" bestFit="1" customWidth="1"/>
    <col min="13323" max="13323" width="12.375" style="3" customWidth="1"/>
    <col min="13324" max="13325" width="10.75" style="3" customWidth="1"/>
    <col min="13326" max="13326" width="12.625" style="3" customWidth="1"/>
    <col min="13327" max="13327" width="12" style="3" customWidth="1"/>
    <col min="13328" max="13328" width="12.375" style="3" customWidth="1"/>
    <col min="13329" max="13329" width="10.75" style="3" customWidth="1"/>
    <col min="13330" max="13330" width="13.125" style="3" bestFit="1" customWidth="1"/>
    <col min="13331" max="13331" width="10.5" style="3" bestFit="1" customWidth="1"/>
    <col min="13332" max="13332" width="12.25" style="3" bestFit="1" customWidth="1"/>
    <col min="13333" max="13568" width="8.875" style="3"/>
    <col min="13569" max="13569" width="24.875" style="3" customWidth="1"/>
    <col min="13570" max="13570" width="14.875" style="3" customWidth="1"/>
    <col min="13571" max="13573" width="13.125" style="3" bestFit="1" customWidth="1"/>
    <col min="13574" max="13574" width="12.375" style="3" customWidth="1"/>
    <col min="13575" max="13575" width="10.75" style="3" customWidth="1"/>
    <col min="13576" max="13578" width="13.125" style="3" bestFit="1" customWidth="1"/>
    <col min="13579" max="13579" width="12.375" style="3" customWidth="1"/>
    <col min="13580" max="13581" width="10.75" style="3" customWidth="1"/>
    <col min="13582" max="13582" width="12.625" style="3" customWidth="1"/>
    <col min="13583" max="13583" width="12" style="3" customWidth="1"/>
    <col min="13584" max="13584" width="12.375" style="3" customWidth="1"/>
    <col min="13585" max="13585" width="10.75" style="3" customWidth="1"/>
    <col min="13586" max="13586" width="13.125" style="3" bestFit="1" customWidth="1"/>
    <col min="13587" max="13587" width="10.5" style="3" bestFit="1" customWidth="1"/>
    <col min="13588" max="13588" width="12.25" style="3" bestFit="1" customWidth="1"/>
    <col min="13589" max="13824" width="8.875" style="3"/>
    <col min="13825" max="13825" width="24.875" style="3" customWidth="1"/>
    <col min="13826" max="13826" width="14.875" style="3" customWidth="1"/>
    <col min="13827" max="13829" width="13.125" style="3" bestFit="1" customWidth="1"/>
    <col min="13830" max="13830" width="12.375" style="3" customWidth="1"/>
    <col min="13831" max="13831" width="10.75" style="3" customWidth="1"/>
    <col min="13832" max="13834" width="13.125" style="3" bestFit="1" customWidth="1"/>
    <col min="13835" max="13835" width="12.375" style="3" customWidth="1"/>
    <col min="13836" max="13837" width="10.75" style="3" customWidth="1"/>
    <col min="13838" max="13838" width="12.625" style="3" customWidth="1"/>
    <col min="13839" max="13839" width="12" style="3" customWidth="1"/>
    <col min="13840" max="13840" width="12.375" style="3" customWidth="1"/>
    <col min="13841" max="13841" width="10.75" style="3" customWidth="1"/>
    <col min="13842" max="13842" width="13.125" style="3" bestFit="1" customWidth="1"/>
    <col min="13843" max="13843" width="10.5" style="3" bestFit="1" customWidth="1"/>
    <col min="13844" max="13844" width="12.25" style="3" bestFit="1" customWidth="1"/>
    <col min="13845" max="14080" width="8.875" style="3"/>
    <col min="14081" max="14081" width="24.875" style="3" customWidth="1"/>
    <col min="14082" max="14082" width="14.875" style="3" customWidth="1"/>
    <col min="14083" max="14085" width="13.125" style="3" bestFit="1" customWidth="1"/>
    <col min="14086" max="14086" width="12.375" style="3" customWidth="1"/>
    <col min="14087" max="14087" width="10.75" style="3" customWidth="1"/>
    <col min="14088" max="14090" width="13.125" style="3" bestFit="1" customWidth="1"/>
    <col min="14091" max="14091" width="12.375" style="3" customWidth="1"/>
    <col min="14092" max="14093" width="10.75" style="3" customWidth="1"/>
    <col min="14094" max="14094" width="12.625" style="3" customWidth="1"/>
    <col min="14095" max="14095" width="12" style="3" customWidth="1"/>
    <col min="14096" max="14096" width="12.375" style="3" customWidth="1"/>
    <col min="14097" max="14097" width="10.75" style="3" customWidth="1"/>
    <col min="14098" max="14098" width="13.125" style="3" bestFit="1" customWidth="1"/>
    <col min="14099" max="14099" width="10.5" style="3" bestFit="1" customWidth="1"/>
    <col min="14100" max="14100" width="12.25" style="3" bestFit="1" customWidth="1"/>
    <col min="14101" max="14336" width="8.875" style="3"/>
    <col min="14337" max="14337" width="24.875" style="3" customWidth="1"/>
    <col min="14338" max="14338" width="14.875" style="3" customWidth="1"/>
    <col min="14339" max="14341" width="13.125" style="3" bestFit="1" customWidth="1"/>
    <col min="14342" max="14342" width="12.375" style="3" customWidth="1"/>
    <col min="14343" max="14343" width="10.75" style="3" customWidth="1"/>
    <col min="14344" max="14346" width="13.125" style="3" bestFit="1" customWidth="1"/>
    <col min="14347" max="14347" width="12.375" style="3" customWidth="1"/>
    <col min="14348" max="14349" width="10.75" style="3" customWidth="1"/>
    <col min="14350" max="14350" width="12.625" style="3" customWidth="1"/>
    <col min="14351" max="14351" width="12" style="3" customWidth="1"/>
    <col min="14352" max="14352" width="12.375" style="3" customWidth="1"/>
    <col min="14353" max="14353" width="10.75" style="3" customWidth="1"/>
    <col min="14354" max="14354" width="13.125" style="3" bestFit="1" customWidth="1"/>
    <col min="14355" max="14355" width="10.5" style="3" bestFit="1" customWidth="1"/>
    <col min="14356" max="14356" width="12.25" style="3" bestFit="1" customWidth="1"/>
    <col min="14357" max="14592" width="8.875" style="3"/>
    <col min="14593" max="14593" width="24.875" style="3" customWidth="1"/>
    <col min="14594" max="14594" width="14.875" style="3" customWidth="1"/>
    <col min="14595" max="14597" width="13.125" style="3" bestFit="1" customWidth="1"/>
    <col min="14598" max="14598" width="12.375" style="3" customWidth="1"/>
    <col min="14599" max="14599" width="10.75" style="3" customWidth="1"/>
    <col min="14600" max="14602" width="13.125" style="3" bestFit="1" customWidth="1"/>
    <col min="14603" max="14603" width="12.375" style="3" customWidth="1"/>
    <col min="14604" max="14605" width="10.75" style="3" customWidth="1"/>
    <col min="14606" max="14606" width="12.625" style="3" customWidth="1"/>
    <col min="14607" max="14607" width="12" style="3" customWidth="1"/>
    <col min="14608" max="14608" width="12.375" style="3" customWidth="1"/>
    <col min="14609" max="14609" width="10.75" style="3" customWidth="1"/>
    <col min="14610" max="14610" width="13.125" style="3" bestFit="1" customWidth="1"/>
    <col min="14611" max="14611" width="10.5" style="3" bestFit="1" customWidth="1"/>
    <col min="14612" max="14612" width="12.25" style="3" bestFit="1" customWidth="1"/>
    <col min="14613" max="14848" width="8.875" style="3"/>
    <col min="14849" max="14849" width="24.875" style="3" customWidth="1"/>
    <col min="14850" max="14850" width="14.875" style="3" customWidth="1"/>
    <col min="14851" max="14853" width="13.125" style="3" bestFit="1" customWidth="1"/>
    <col min="14854" max="14854" width="12.375" style="3" customWidth="1"/>
    <col min="14855" max="14855" width="10.75" style="3" customWidth="1"/>
    <col min="14856" max="14858" width="13.125" style="3" bestFit="1" customWidth="1"/>
    <col min="14859" max="14859" width="12.375" style="3" customWidth="1"/>
    <col min="14860" max="14861" width="10.75" style="3" customWidth="1"/>
    <col min="14862" max="14862" width="12.625" style="3" customWidth="1"/>
    <col min="14863" max="14863" width="12" style="3" customWidth="1"/>
    <col min="14864" max="14864" width="12.375" style="3" customWidth="1"/>
    <col min="14865" max="14865" width="10.75" style="3" customWidth="1"/>
    <col min="14866" max="14866" width="13.125" style="3" bestFit="1" customWidth="1"/>
    <col min="14867" max="14867" width="10.5" style="3" bestFit="1" customWidth="1"/>
    <col min="14868" max="14868" width="12.25" style="3" bestFit="1" customWidth="1"/>
    <col min="14869" max="15104" width="8.875" style="3"/>
    <col min="15105" max="15105" width="24.875" style="3" customWidth="1"/>
    <col min="15106" max="15106" width="14.875" style="3" customWidth="1"/>
    <col min="15107" max="15109" width="13.125" style="3" bestFit="1" customWidth="1"/>
    <col min="15110" max="15110" width="12.375" style="3" customWidth="1"/>
    <col min="15111" max="15111" width="10.75" style="3" customWidth="1"/>
    <col min="15112" max="15114" width="13.125" style="3" bestFit="1" customWidth="1"/>
    <col min="15115" max="15115" width="12.375" style="3" customWidth="1"/>
    <col min="15116" max="15117" width="10.75" style="3" customWidth="1"/>
    <col min="15118" max="15118" width="12.625" style="3" customWidth="1"/>
    <col min="15119" max="15119" width="12" style="3" customWidth="1"/>
    <col min="15120" max="15120" width="12.375" style="3" customWidth="1"/>
    <col min="15121" max="15121" width="10.75" style="3" customWidth="1"/>
    <col min="15122" max="15122" width="13.125" style="3" bestFit="1" customWidth="1"/>
    <col min="15123" max="15123" width="10.5" style="3" bestFit="1" customWidth="1"/>
    <col min="15124" max="15124" width="12.25" style="3" bestFit="1" customWidth="1"/>
    <col min="15125" max="15360" width="8.875" style="3"/>
    <col min="15361" max="15361" width="24.875" style="3" customWidth="1"/>
    <col min="15362" max="15362" width="14.875" style="3" customWidth="1"/>
    <col min="15363" max="15365" width="13.125" style="3" bestFit="1" customWidth="1"/>
    <col min="15366" max="15366" width="12.375" style="3" customWidth="1"/>
    <col min="15367" max="15367" width="10.75" style="3" customWidth="1"/>
    <col min="15368" max="15370" width="13.125" style="3" bestFit="1" customWidth="1"/>
    <col min="15371" max="15371" width="12.375" style="3" customWidth="1"/>
    <col min="15372" max="15373" width="10.75" style="3" customWidth="1"/>
    <col min="15374" max="15374" width="12.625" style="3" customWidth="1"/>
    <col min="15375" max="15375" width="12" style="3" customWidth="1"/>
    <col min="15376" max="15376" width="12.375" style="3" customWidth="1"/>
    <col min="15377" max="15377" width="10.75" style="3" customWidth="1"/>
    <col min="15378" max="15378" width="13.125" style="3" bestFit="1" customWidth="1"/>
    <col min="15379" max="15379" width="10.5" style="3" bestFit="1" customWidth="1"/>
    <col min="15380" max="15380" width="12.25" style="3" bestFit="1" customWidth="1"/>
    <col min="15381" max="15616" width="8.875" style="3"/>
    <col min="15617" max="15617" width="24.875" style="3" customWidth="1"/>
    <col min="15618" max="15618" width="14.875" style="3" customWidth="1"/>
    <col min="15619" max="15621" width="13.125" style="3" bestFit="1" customWidth="1"/>
    <col min="15622" max="15622" width="12.375" style="3" customWidth="1"/>
    <col min="15623" max="15623" width="10.75" style="3" customWidth="1"/>
    <col min="15624" max="15626" width="13.125" style="3" bestFit="1" customWidth="1"/>
    <col min="15627" max="15627" width="12.375" style="3" customWidth="1"/>
    <col min="15628" max="15629" width="10.75" style="3" customWidth="1"/>
    <col min="15630" max="15630" width="12.625" style="3" customWidth="1"/>
    <col min="15631" max="15631" width="12" style="3" customWidth="1"/>
    <col min="15632" max="15632" width="12.375" style="3" customWidth="1"/>
    <col min="15633" max="15633" width="10.75" style="3" customWidth="1"/>
    <col min="15634" max="15634" width="13.125" style="3" bestFit="1" customWidth="1"/>
    <col min="15635" max="15635" width="10.5" style="3" bestFit="1" customWidth="1"/>
    <col min="15636" max="15636" width="12.25" style="3" bestFit="1" customWidth="1"/>
    <col min="15637" max="15872" width="8.875" style="3"/>
    <col min="15873" max="15873" width="24.875" style="3" customWidth="1"/>
    <col min="15874" max="15874" width="14.875" style="3" customWidth="1"/>
    <col min="15875" max="15877" width="13.125" style="3" bestFit="1" customWidth="1"/>
    <col min="15878" max="15878" width="12.375" style="3" customWidth="1"/>
    <col min="15879" max="15879" width="10.75" style="3" customWidth="1"/>
    <col min="15880" max="15882" width="13.125" style="3" bestFit="1" customWidth="1"/>
    <col min="15883" max="15883" width="12.375" style="3" customWidth="1"/>
    <col min="15884" max="15885" width="10.75" style="3" customWidth="1"/>
    <col min="15886" max="15886" width="12.625" style="3" customWidth="1"/>
    <col min="15887" max="15887" width="12" style="3" customWidth="1"/>
    <col min="15888" max="15888" width="12.375" style="3" customWidth="1"/>
    <col min="15889" max="15889" width="10.75" style="3" customWidth="1"/>
    <col min="15890" max="15890" width="13.125" style="3" bestFit="1" customWidth="1"/>
    <col min="15891" max="15891" width="10.5" style="3" bestFit="1" customWidth="1"/>
    <col min="15892" max="15892" width="12.25" style="3" bestFit="1" customWidth="1"/>
    <col min="15893" max="16128" width="8.875" style="3"/>
    <col min="16129" max="16129" width="24.875" style="3" customWidth="1"/>
    <col min="16130" max="16130" width="14.875" style="3" customWidth="1"/>
    <col min="16131" max="16133" width="13.125" style="3" bestFit="1" customWidth="1"/>
    <col min="16134" max="16134" width="12.375" style="3" customWidth="1"/>
    <col min="16135" max="16135" width="10.75" style="3" customWidth="1"/>
    <col min="16136" max="16138" width="13.125" style="3" bestFit="1" customWidth="1"/>
    <col min="16139" max="16139" width="12.375" style="3" customWidth="1"/>
    <col min="16140" max="16141" width="10.75" style="3" customWidth="1"/>
    <col min="16142" max="16142" width="12.625" style="3" customWidth="1"/>
    <col min="16143" max="16143" width="12" style="3" customWidth="1"/>
    <col min="16144" max="16144" width="12.375" style="3" customWidth="1"/>
    <col min="16145" max="16145" width="10.75" style="3" customWidth="1"/>
    <col min="16146" max="16146" width="13.125" style="3" bestFit="1" customWidth="1"/>
    <col min="16147" max="16147" width="10.5" style="3" bestFit="1" customWidth="1"/>
    <col min="16148" max="16148" width="12.25" style="3" bestFit="1" customWidth="1"/>
    <col min="16149" max="16384" width="8.875" style="3"/>
  </cols>
  <sheetData>
    <row r="1" spans="1:256">
      <c r="A1" s="2"/>
      <c r="B1" s="2"/>
      <c r="C1" s="159" t="s">
        <v>10</v>
      </c>
      <c r="D1" s="159"/>
      <c r="E1" s="159"/>
      <c r="F1" s="159"/>
      <c r="G1" s="159"/>
      <c r="H1" s="160" t="s">
        <v>154</v>
      </c>
      <c r="I1" s="160"/>
      <c r="J1" s="160"/>
      <c r="K1" s="160"/>
      <c r="L1" s="160"/>
      <c r="M1" s="161" t="s">
        <v>11</v>
      </c>
      <c r="N1" s="161"/>
      <c r="O1" s="161"/>
      <c r="P1" s="161"/>
      <c r="Q1" s="161"/>
    </row>
    <row r="2" spans="1:256">
      <c r="A2" s="2"/>
      <c r="B2" s="4" t="s">
        <v>12</v>
      </c>
      <c r="C2" s="5">
        <v>13</v>
      </c>
      <c r="D2" s="5">
        <v>14</v>
      </c>
      <c r="E2" s="5">
        <v>12</v>
      </c>
      <c r="F2" s="5">
        <v>15</v>
      </c>
      <c r="G2" s="5">
        <v>27</v>
      </c>
      <c r="H2" s="5">
        <v>13</v>
      </c>
      <c r="I2" s="5">
        <v>14</v>
      </c>
      <c r="J2" s="5">
        <v>12</v>
      </c>
      <c r="K2" s="5">
        <v>15</v>
      </c>
      <c r="L2" s="5" t="s">
        <v>13</v>
      </c>
      <c r="M2" s="5">
        <v>13</v>
      </c>
      <c r="N2" s="5">
        <v>14</v>
      </c>
      <c r="O2" s="5">
        <v>12</v>
      </c>
      <c r="P2" s="5">
        <v>15</v>
      </c>
      <c r="Q2" s="5">
        <v>27</v>
      </c>
    </row>
    <row r="3" spans="1:256" s="8" customFormat="1">
      <c r="A3" s="6" t="s">
        <v>14</v>
      </c>
      <c r="B3" s="6">
        <f t="shared" ref="B3:L3" si="0">SUM(B4:B7)</f>
        <v>132583672</v>
      </c>
      <c r="C3" s="6">
        <f>SUM(C4:C7)</f>
        <v>0</v>
      </c>
      <c r="D3" s="6">
        <f>SUM(D4:D7)</f>
        <v>7347672</v>
      </c>
      <c r="E3" s="6">
        <f>SUM(E4:E7)</f>
        <v>0</v>
      </c>
      <c r="F3" s="6">
        <f>SUM(F4:F7)</f>
        <v>125236000</v>
      </c>
      <c r="G3" s="6">
        <f>SUM(G4:G7)</f>
        <v>0</v>
      </c>
      <c r="H3" s="6">
        <f t="shared" si="0"/>
        <v>0</v>
      </c>
      <c r="I3" s="6">
        <f t="shared" si="0"/>
        <v>0</v>
      </c>
      <c r="J3" s="6">
        <f t="shared" si="0"/>
        <v>0</v>
      </c>
      <c r="K3" s="6">
        <f t="shared" si="0"/>
        <v>125236000</v>
      </c>
      <c r="L3" s="6">
        <f t="shared" si="0"/>
        <v>0</v>
      </c>
      <c r="M3" s="6">
        <f>SUM(M4:M7)</f>
        <v>0</v>
      </c>
      <c r="N3" s="6">
        <f>SUM(N4:N7)</f>
        <v>7347672</v>
      </c>
      <c r="O3" s="6">
        <f>SUM(O4:O7)</f>
        <v>0</v>
      </c>
      <c r="P3" s="6">
        <f>SUM(P4:P7)</f>
        <v>0</v>
      </c>
      <c r="Q3" s="6">
        <f>SUM(Q4:Q7)</f>
        <v>0</v>
      </c>
      <c r="R3" s="7">
        <v>132583672</v>
      </c>
      <c r="S3" s="7">
        <f>R3-B3</f>
        <v>0</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c r="A4" s="9" t="s">
        <v>15</v>
      </c>
      <c r="B4" s="2">
        <f>SUM(C4:G4)</f>
        <v>7347672</v>
      </c>
      <c r="C4" s="2">
        <f>H4+M4</f>
        <v>0</v>
      </c>
      <c r="D4" s="2">
        <f t="shared" ref="D4:G7" si="1">I4+N4</f>
        <v>7347672</v>
      </c>
      <c r="E4" s="2">
        <f t="shared" si="1"/>
        <v>0</v>
      </c>
      <c r="F4" s="2">
        <f t="shared" si="1"/>
        <v>0</v>
      </c>
      <c r="G4" s="2">
        <f t="shared" si="1"/>
        <v>0</v>
      </c>
      <c r="H4" s="2"/>
      <c r="I4" s="2"/>
      <c r="J4" s="2"/>
      <c r="K4" s="2"/>
      <c r="L4" s="2"/>
      <c r="M4" s="2"/>
      <c r="N4" s="2">
        <v>7347672</v>
      </c>
      <c r="O4" s="2"/>
      <c r="P4" s="2"/>
      <c r="Q4" s="2"/>
    </row>
    <row r="5" spans="1:256">
      <c r="A5" s="9" t="s">
        <v>16</v>
      </c>
      <c r="B5" s="2">
        <f>SUM(C5:G5)</f>
        <v>0</v>
      </c>
      <c r="C5" s="2">
        <f>H5+M5</f>
        <v>0</v>
      </c>
      <c r="D5" s="2">
        <f t="shared" si="1"/>
        <v>0</v>
      </c>
      <c r="E5" s="2">
        <f t="shared" si="1"/>
        <v>0</v>
      </c>
      <c r="F5" s="2">
        <f t="shared" si="1"/>
        <v>0</v>
      </c>
      <c r="G5" s="2">
        <f t="shared" si="1"/>
        <v>0</v>
      </c>
      <c r="H5" s="2"/>
      <c r="I5" s="2"/>
      <c r="J5" s="2"/>
      <c r="K5" s="2"/>
      <c r="L5" s="2"/>
      <c r="M5" s="2"/>
      <c r="N5" s="2"/>
      <c r="O5" s="2"/>
      <c r="P5" s="2"/>
      <c r="Q5" s="2"/>
    </row>
    <row r="6" spans="1:256">
      <c r="A6" s="9" t="s">
        <v>17</v>
      </c>
      <c r="B6" s="2">
        <f>SUM(C6:G6)</f>
        <v>125236000</v>
      </c>
      <c r="C6" s="2">
        <f>H6+M6</f>
        <v>0</v>
      </c>
      <c r="D6" s="2">
        <f t="shared" si="1"/>
        <v>0</v>
      </c>
      <c r="E6" s="2">
        <f t="shared" si="1"/>
        <v>0</v>
      </c>
      <c r="F6" s="2">
        <f t="shared" si="1"/>
        <v>125236000</v>
      </c>
      <c r="G6" s="2">
        <f t="shared" si="1"/>
        <v>0</v>
      </c>
      <c r="H6" s="2"/>
      <c r="I6" s="2"/>
      <c r="J6" s="2"/>
      <c r="K6" s="2">
        <v>125236000</v>
      </c>
      <c r="L6" s="2"/>
      <c r="M6" s="2"/>
      <c r="N6" s="2"/>
      <c r="O6" s="2"/>
      <c r="P6" s="2"/>
      <c r="Q6" s="2"/>
    </row>
    <row r="7" spans="1:256">
      <c r="A7" s="9" t="s">
        <v>18</v>
      </c>
      <c r="B7" s="2">
        <f>SUM(C7:G7)</f>
        <v>0</v>
      </c>
      <c r="C7" s="2">
        <f>H7+M7</f>
        <v>0</v>
      </c>
      <c r="D7" s="2">
        <f t="shared" si="1"/>
        <v>0</v>
      </c>
      <c r="E7" s="2">
        <f t="shared" si="1"/>
        <v>0</v>
      </c>
      <c r="F7" s="2">
        <f t="shared" si="1"/>
        <v>0</v>
      </c>
      <c r="G7" s="2">
        <f t="shared" si="1"/>
        <v>0</v>
      </c>
      <c r="H7" s="2"/>
      <c r="I7" s="2"/>
      <c r="J7" s="2"/>
      <c r="K7" s="2"/>
      <c r="L7" s="2"/>
      <c r="M7" s="2"/>
      <c r="N7" s="2"/>
      <c r="O7" s="2"/>
      <c r="P7" s="2"/>
      <c r="Q7" s="2"/>
    </row>
    <row r="8" spans="1:256" s="8" customFormat="1">
      <c r="A8" s="6" t="s">
        <v>19</v>
      </c>
      <c r="B8" s="6">
        <f t="shared" ref="B8:Q8" si="2">SUM(B9:B12)</f>
        <v>11079587100</v>
      </c>
      <c r="C8" s="6">
        <f t="shared" si="2"/>
        <v>9874000000</v>
      </c>
      <c r="D8" s="6">
        <f t="shared" si="2"/>
        <v>0</v>
      </c>
      <c r="E8" s="6">
        <f t="shared" si="2"/>
        <v>559547600</v>
      </c>
      <c r="F8" s="6">
        <f t="shared" si="2"/>
        <v>646039500</v>
      </c>
      <c r="G8" s="6">
        <f t="shared" si="2"/>
        <v>0</v>
      </c>
      <c r="H8" s="6">
        <f t="shared" si="2"/>
        <v>9874000000</v>
      </c>
      <c r="I8" s="6">
        <f t="shared" si="2"/>
        <v>0</v>
      </c>
      <c r="J8" s="6">
        <f t="shared" si="2"/>
        <v>559547600</v>
      </c>
      <c r="K8" s="6">
        <f t="shared" si="2"/>
        <v>646039500</v>
      </c>
      <c r="L8" s="6">
        <f t="shared" si="2"/>
        <v>0</v>
      </c>
      <c r="M8" s="6">
        <f t="shared" si="2"/>
        <v>0</v>
      </c>
      <c r="N8" s="6">
        <f t="shared" si="2"/>
        <v>0</v>
      </c>
      <c r="O8" s="6">
        <f t="shared" si="2"/>
        <v>0</v>
      </c>
      <c r="P8" s="6">
        <f t="shared" si="2"/>
        <v>0</v>
      </c>
      <c r="Q8" s="6">
        <f t="shared" si="2"/>
        <v>0</v>
      </c>
      <c r="R8" s="7">
        <v>11079587100</v>
      </c>
      <c r="S8" s="7">
        <f>R8-B8</f>
        <v>0</v>
      </c>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c r="A9" s="9" t="s">
        <v>15</v>
      </c>
      <c r="B9" s="2">
        <f>SUM(C9:G9)</f>
        <v>9874000000</v>
      </c>
      <c r="C9" s="2">
        <f>H9+M9</f>
        <v>9874000000</v>
      </c>
      <c r="D9" s="2">
        <f t="shared" ref="D9:G12" si="3">I9+N9</f>
        <v>0</v>
      </c>
      <c r="E9" s="2">
        <f t="shared" si="3"/>
        <v>0</v>
      </c>
      <c r="F9" s="2">
        <f t="shared" si="3"/>
        <v>0</v>
      </c>
      <c r="G9" s="2">
        <f t="shared" si="3"/>
        <v>0</v>
      </c>
      <c r="H9" s="2">
        <f>6662000000+2686000000+526000000</f>
        <v>9874000000</v>
      </c>
      <c r="I9" s="2"/>
      <c r="J9" s="2"/>
      <c r="K9" s="2"/>
      <c r="L9" s="2"/>
      <c r="M9" s="2"/>
      <c r="N9" s="2"/>
      <c r="O9" s="2"/>
      <c r="P9" s="2"/>
      <c r="Q9" s="2"/>
    </row>
    <row r="10" spans="1:256">
      <c r="A10" s="9" t="s">
        <v>16</v>
      </c>
      <c r="B10" s="2">
        <f>SUM(C10:G10)</f>
        <v>0</v>
      </c>
      <c r="C10" s="2">
        <f>H10+M10</f>
        <v>0</v>
      </c>
      <c r="D10" s="2">
        <f t="shared" si="3"/>
        <v>0</v>
      </c>
      <c r="E10" s="2">
        <f t="shared" si="3"/>
        <v>0</v>
      </c>
      <c r="F10" s="2">
        <f t="shared" si="3"/>
        <v>0</v>
      </c>
      <c r="G10" s="2">
        <f>L10+Q10</f>
        <v>0</v>
      </c>
      <c r="H10" s="2"/>
      <c r="I10" s="2"/>
      <c r="J10" s="2"/>
      <c r="K10" s="2"/>
      <c r="L10" s="2"/>
      <c r="M10" s="2"/>
      <c r="N10" s="2"/>
      <c r="O10" s="2"/>
      <c r="P10" s="2"/>
      <c r="Q10" s="2"/>
    </row>
    <row r="11" spans="1:256" ht="18.75">
      <c r="A11" s="9" t="s">
        <v>17</v>
      </c>
      <c r="B11" s="2">
        <f>SUM(C11:G11)</f>
        <v>1205587100</v>
      </c>
      <c r="C11" s="2">
        <f>H11+M11</f>
        <v>0</v>
      </c>
      <c r="D11" s="2">
        <f t="shared" si="3"/>
        <v>0</v>
      </c>
      <c r="E11" s="2">
        <f t="shared" si="3"/>
        <v>559547600</v>
      </c>
      <c r="F11" s="2">
        <f t="shared" si="3"/>
        <v>646039500</v>
      </c>
      <c r="G11" s="2">
        <f t="shared" si="3"/>
        <v>0</v>
      </c>
      <c r="H11" s="2"/>
      <c r="I11" s="2"/>
      <c r="J11" s="2">
        <f>356395600+70000000+27000000+20000000+86152000</f>
        <v>559547600</v>
      </c>
      <c r="K11" s="2">
        <f>508177500+137862000</f>
        <v>646039500</v>
      </c>
      <c r="L11" s="2"/>
      <c r="M11" s="2"/>
      <c r="N11" s="2"/>
      <c r="O11" s="2"/>
      <c r="P11" s="2"/>
      <c r="Q11" s="2"/>
      <c r="T11" s="10"/>
    </row>
    <row r="12" spans="1:256" ht="18.75">
      <c r="A12" s="9" t="s">
        <v>18</v>
      </c>
      <c r="B12" s="2">
        <f>SUM(C12:G12)</f>
        <v>0</v>
      </c>
      <c r="C12" s="2">
        <f>H12+M12</f>
        <v>0</v>
      </c>
      <c r="D12" s="2">
        <f t="shared" si="3"/>
        <v>0</v>
      </c>
      <c r="E12" s="2">
        <f t="shared" si="3"/>
        <v>0</v>
      </c>
      <c r="F12" s="2">
        <f t="shared" si="3"/>
        <v>0</v>
      </c>
      <c r="G12" s="2">
        <f t="shared" si="3"/>
        <v>0</v>
      </c>
      <c r="H12" s="2"/>
      <c r="I12" s="2"/>
      <c r="J12" s="2"/>
      <c r="K12" s="2"/>
      <c r="L12" s="2"/>
      <c r="M12" s="2"/>
      <c r="N12" s="2"/>
      <c r="O12" s="2"/>
      <c r="P12" s="2"/>
      <c r="Q12" s="2"/>
      <c r="T12" s="10"/>
    </row>
    <row r="13" spans="1:256" s="8" customFormat="1" ht="18.75">
      <c r="A13" s="6" t="s">
        <v>20</v>
      </c>
      <c r="B13" s="6">
        <f t="shared" ref="B13:Q13" si="4">SUM(B14:B17)</f>
        <v>11212170772</v>
      </c>
      <c r="C13" s="6">
        <f t="shared" si="4"/>
        <v>9874000000</v>
      </c>
      <c r="D13" s="6">
        <f t="shared" si="4"/>
        <v>7347672</v>
      </c>
      <c r="E13" s="6">
        <f t="shared" si="4"/>
        <v>559547600</v>
      </c>
      <c r="F13" s="6">
        <f t="shared" si="4"/>
        <v>771275500</v>
      </c>
      <c r="G13" s="6">
        <f t="shared" si="4"/>
        <v>0</v>
      </c>
      <c r="H13" s="6">
        <f t="shared" si="4"/>
        <v>9874000000</v>
      </c>
      <c r="I13" s="6">
        <f t="shared" si="4"/>
        <v>0</v>
      </c>
      <c r="J13" s="6">
        <f t="shared" si="4"/>
        <v>559547600</v>
      </c>
      <c r="K13" s="6">
        <f t="shared" si="4"/>
        <v>771275500</v>
      </c>
      <c r="L13" s="6">
        <f t="shared" si="4"/>
        <v>0</v>
      </c>
      <c r="M13" s="6">
        <f t="shared" si="4"/>
        <v>0</v>
      </c>
      <c r="N13" s="6">
        <f t="shared" si="4"/>
        <v>7347672</v>
      </c>
      <c r="O13" s="6">
        <f t="shared" si="4"/>
        <v>0</v>
      </c>
      <c r="P13" s="6">
        <f t="shared" si="4"/>
        <v>0</v>
      </c>
      <c r="Q13" s="6">
        <f t="shared" si="4"/>
        <v>0</v>
      </c>
      <c r="R13" s="7">
        <f>R8+R3</f>
        <v>11212170772</v>
      </c>
      <c r="S13" s="7">
        <f>B13-R13</f>
        <v>0</v>
      </c>
      <c r="T13" s="11"/>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row>
    <row r="14" spans="1:256">
      <c r="A14" s="9" t="s">
        <v>15</v>
      </c>
      <c r="B14" s="2">
        <f>SUM(C14:G14)</f>
        <v>9881347672</v>
      </c>
      <c r="C14" s="2">
        <f>H14+M14</f>
        <v>9874000000</v>
      </c>
      <c r="D14" s="2">
        <f t="shared" ref="D14:G14" si="5">I14+N14</f>
        <v>7347672</v>
      </c>
      <c r="E14" s="2">
        <f t="shared" si="5"/>
        <v>0</v>
      </c>
      <c r="F14" s="2">
        <f t="shared" si="5"/>
        <v>0</v>
      </c>
      <c r="G14" s="2">
        <f t="shared" si="5"/>
        <v>0</v>
      </c>
      <c r="H14" s="2">
        <f>H4+H9</f>
        <v>9874000000</v>
      </c>
      <c r="I14" s="2">
        <f t="shared" ref="I14:Q14" si="6">I4+I9</f>
        <v>0</v>
      </c>
      <c r="J14" s="2">
        <f t="shared" si="6"/>
        <v>0</v>
      </c>
      <c r="K14" s="2">
        <f t="shared" si="6"/>
        <v>0</v>
      </c>
      <c r="L14" s="2">
        <f t="shared" si="6"/>
        <v>0</v>
      </c>
      <c r="M14" s="2">
        <f t="shared" si="6"/>
        <v>0</v>
      </c>
      <c r="N14" s="2">
        <f t="shared" si="6"/>
        <v>7347672</v>
      </c>
      <c r="O14" s="2">
        <f t="shared" si="6"/>
        <v>0</v>
      </c>
      <c r="P14" s="2">
        <f t="shared" si="6"/>
        <v>0</v>
      </c>
      <c r="Q14" s="2">
        <f t="shared" si="6"/>
        <v>0</v>
      </c>
    </row>
    <row r="15" spans="1:256">
      <c r="A15" s="9" t="s">
        <v>16</v>
      </c>
      <c r="B15" s="2">
        <f>SUM(C15:G15)</f>
        <v>0</v>
      </c>
      <c r="C15" s="2">
        <f t="shared" ref="C15:C17" si="7">H15+M15</f>
        <v>0</v>
      </c>
      <c r="D15" s="2">
        <f t="shared" ref="D15:D17" si="8">I15+N15</f>
        <v>0</v>
      </c>
      <c r="E15" s="2">
        <f t="shared" ref="E15:E17" si="9">J15+O15</f>
        <v>0</v>
      </c>
      <c r="F15" s="2">
        <f t="shared" ref="F15:F17" si="10">K15+P15</f>
        <v>0</v>
      </c>
      <c r="G15" s="2">
        <f t="shared" ref="G15:G17" si="11">L15+Q15</f>
        <v>0</v>
      </c>
      <c r="H15" s="2">
        <f t="shared" ref="H15:Q17" si="12">H5+H10</f>
        <v>0</v>
      </c>
      <c r="I15" s="2">
        <f t="shared" si="12"/>
        <v>0</v>
      </c>
      <c r="J15" s="2">
        <f t="shared" si="12"/>
        <v>0</v>
      </c>
      <c r="K15" s="2">
        <f t="shared" si="12"/>
        <v>0</v>
      </c>
      <c r="L15" s="2">
        <f t="shared" si="12"/>
        <v>0</v>
      </c>
      <c r="M15" s="2">
        <f t="shared" si="12"/>
        <v>0</v>
      </c>
      <c r="N15" s="2">
        <f t="shared" si="12"/>
        <v>0</v>
      </c>
      <c r="O15" s="2">
        <f t="shared" si="12"/>
        <v>0</v>
      </c>
      <c r="P15" s="2">
        <f t="shared" si="12"/>
        <v>0</v>
      </c>
      <c r="Q15" s="2">
        <f t="shared" si="12"/>
        <v>0</v>
      </c>
    </row>
    <row r="16" spans="1:256">
      <c r="A16" s="9" t="s">
        <v>17</v>
      </c>
      <c r="B16" s="2">
        <f>SUM(C16:G16)</f>
        <v>1330823100</v>
      </c>
      <c r="C16" s="2">
        <f t="shared" si="7"/>
        <v>0</v>
      </c>
      <c r="D16" s="2">
        <f t="shared" si="8"/>
        <v>0</v>
      </c>
      <c r="E16" s="2">
        <f t="shared" si="9"/>
        <v>559547600</v>
      </c>
      <c r="F16" s="2">
        <f t="shared" si="10"/>
        <v>771275500</v>
      </c>
      <c r="G16" s="2">
        <f t="shared" si="11"/>
        <v>0</v>
      </c>
      <c r="H16" s="2">
        <f t="shared" si="12"/>
        <v>0</v>
      </c>
      <c r="I16" s="2">
        <f t="shared" si="12"/>
        <v>0</v>
      </c>
      <c r="J16" s="2">
        <f t="shared" si="12"/>
        <v>559547600</v>
      </c>
      <c r="K16" s="2">
        <f t="shared" si="12"/>
        <v>771275500</v>
      </c>
      <c r="L16" s="2">
        <f t="shared" si="12"/>
        <v>0</v>
      </c>
      <c r="M16" s="2">
        <f t="shared" si="12"/>
        <v>0</v>
      </c>
      <c r="N16" s="2">
        <f t="shared" si="12"/>
        <v>0</v>
      </c>
      <c r="O16" s="2">
        <f t="shared" si="12"/>
        <v>0</v>
      </c>
      <c r="P16" s="2">
        <f t="shared" si="12"/>
        <v>0</v>
      </c>
      <c r="Q16" s="2">
        <f t="shared" si="12"/>
        <v>0</v>
      </c>
    </row>
    <row r="17" spans="1:256">
      <c r="A17" s="9" t="s">
        <v>18</v>
      </c>
      <c r="B17" s="2">
        <f>SUM(C17:G17)</f>
        <v>0</v>
      </c>
      <c r="C17" s="2">
        <f t="shared" si="7"/>
        <v>0</v>
      </c>
      <c r="D17" s="2">
        <f t="shared" si="8"/>
        <v>0</v>
      </c>
      <c r="E17" s="2">
        <f t="shared" si="9"/>
        <v>0</v>
      </c>
      <c r="F17" s="2">
        <f t="shared" si="10"/>
        <v>0</v>
      </c>
      <c r="G17" s="2">
        <f t="shared" si="11"/>
        <v>0</v>
      </c>
      <c r="H17" s="2">
        <f t="shared" si="12"/>
        <v>0</v>
      </c>
      <c r="I17" s="2">
        <f t="shared" si="12"/>
        <v>0</v>
      </c>
      <c r="J17" s="2">
        <f t="shared" si="12"/>
        <v>0</v>
      </c>
      <c r="K17" s="2">
        <f t="shared" si="12"/>
        <v>0</v>
      </c>
      <c r="L17" s="2">
        <f t="shared" si="12"/>
        <v>0</v>
      </c>
      <c r="M17" s="2">
        <f t="shared" si="12"/>
        <v>0</v>
      </c>
      <c r="N17" s="2">
        <f t="shared" si="12"/>
        <v>0</v>
      </c>
      <c r="O17" s="2">
        <f t="shared" si="12"/>
        <v>0</v>
      </c>
      <c r="P17" s="2">
        <f t="shared" si="12"/>
        <v>0</v>
      </c>
      <c r="Q17" s="2">
        <f t="shared" si="12"/>
        <v>0</v>
      </c>
    </row>
    <row r="18" spans="1:256" s="8" customFormat="1">
      <c r="A18" s="6" t="s">
        <v>21</v>
      </c>
      <c r="B18" s="6">
        <f t="shared" ref="B18:Q18" si="13">SUM(B19:B22)</f>
        <v>10987811536</v>
      </c>
      <c r="C18" s="6">
        <f t="shared" si="13"/>
        <v>9874000000</v>
      </c>
      <c r="D18" s="6">
        <f t="shared" si="13"/>
        <v>0</v>
      </c>
      <c r="E18" s="6">
        <f t="shared" si="13"/>
        <v>684252036</v>
      </c>
      <c r="F18" s="6">
        <f t="shared" si="13"/>
        <v>429559500</v>
      </c>
      <c r="G18" s="6">
        <f t="shared" si="13"/>
        <v>0</v>
      </c>
      <c r="H18" s="6">
        <f t="shared" si="13"/>
        <v>9874000000</v>
      </c>
      <c r="I18" s="6">
        <f t="shared" si="13"/>
        <v>0</v>
      </c>
      <c r="J18" s="6">
        <f t="shared" si="13"/>
        <v>684252036</v>
      </c>
      <c r="K18" s="6">
        <f t="shared" si="13"/>
        <v>429559500</v>
      </c>
      <c r="L18" s="6">
        <f t="shared" si="13"/>
        <v>0</v>
      </c>
      <c r="M18" s="6">
        <f t="shared" si="13"/>
        <v>0</v>
      </c>
      <c r="N18" s="6">
        <f t="shared" si="13"/>
        <v>0</v>
      </c>
      <c r="O18" s="6">
        <f t="shared" si="13"/>
        <v>0</v>
      </c>
      <c r="P18" s="6">
        <f t="shared" si="13"/>
        <v>0</v>
      </c>
      <c r="Q18" s="6">
        <f t="shared" si="13"/>
        <v>0</v>
      </c>
      <c r="R18" s="7">
        <v>10987811536</v>
      </c>
      <c r="S18" s="7">
        <f>B18-R18</f>
        <v>0</v>
      </c>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row>
    <row r="19" spans="1:256">
      <c r="A19" s="9" t="s">
        <v>15</v>
      </c>
      <c r="B19" s="2">
        <f>SUM(C19:G19)</f>
        <v>9874000000</v>
      </c>
      <c r="C19" s="2">
        <f>H19+M19</f>
        <v>9874000000</v>
      </c>
      <c r="D19" s="2">
        <f t="shared" ref="D19:G19" si="14">I19+N19</f>
        <v>0</v>
      </c>
      <c r="E19" s="2">
        <f t="shared" si="14"/>
        <v>0</v>
      </c>
      <c r="F19" s="2">
        <f t="shared" si="14"/>
        <v>0</v>
      </c>
      <c r="G19" s="2">
        <f t="shared" si="14"/>
        <v>0</v>
      </c>
      <c r="H19" s="2">
        <f>6662000000+2686000000+526000000</f>
        <v>9874000000</v>
      </c>
      <c r="I19" s="2">
        <f t="shared" ref="I19:Q19" si="15">I14</f>
        <v>0</v>
      </c>
      <c r="J19" s="2">
        <f t="shared" si="15"/>
        <v>0</v>
      </c>
      <c r="K19" s="2">
        <f t="shared" si="15"/>
        <v>0</v>
      </c>
      <c r="L19" s="2">
        <f t="shared" si="15"/>
        <v>0</v>
      </c>
      <c r="M19" s="2">
        <f t="shared" si="15"/>
        <v>0</v>
      </c>
      <c r="N19" s="2"/>
      <c r="O19" s="2">
        <f t="shared" si="15"/>
        <v>0</v>
      </c>
      <c r="P19" s="2">
        <f t="shared" si="15"/>
        <v>0</v>
      </c>
      <c r="Q19" s="2">
        <f t="shared" si="15"/>
        <v>0</v>
      </c>
    </row>
    <row r="20" spans="1:256">
      <c r="A20" s="9" t="s">
        <v>16</v>
      </c>
      <c r="B20" s="2">
        <f>SUM(C20:G20)</f>
        <v>0</v>
      </c>
      <c r="C20" s="2">
        <f t="shared" ref="C20:C22" si="16">H20+M20</f>
        <v>0</v>
      </c>
      <c r="D20" s="2">
        <f t="shared" ref="D20:D22" si="17">I20+N20</f>
        <v>0</v>
      </c>
      <c r="E20" s="2">
        <f t="shared" ref="E20:E22" si="18">J20+O20</f>
        <v>0</v>
      </c>
      <c r="F20" s="2">
        <f t="shared" ref="F20:F22" si="19">K20+P20</f>
        <v>0</v>
      </c>
      <c r="G20" s="2">
        <f t="shared" ref="G20:G22" si="20">L20+Q20</f>
        <v>0</v>
      </c>
      <c r="H20" s="2">
        <f t="shared" ref="H20:Q22" si="21">H15</f>
        <v>0</v>
      </c>
      <c r="I20" s="2">
        <f t="shared" si="21"/>
        <v>0</v>
      </c>
      <c r="J20" s="2">
        <f t="shared" si="21"/>
        <v>0</v>
      </c>
      <c r="K20" s="2">
        <f t="shared" si="21"/>
        <v>0</v>
      </c>
      <c r="L20" s="2">
        <f t="shared" si="21"/>
        <v>0</v>
      </c>
      <c r="M20" s="2">
        <f t="shared" si="21"/>
        <v>0</v>
      </c>
      <c r="N20" s="2">
        <f t="shared" si="21"/>
        <v>0</v>
      </c>
      <c r="O20" s="2">
        <f t="shared" si="21"/>
        <v>0</v>
      </c>
      <c r="P20" s="2">
        <f t="shared" si="21"/>
        <v>0</v>
      </c>
      <c r="Q20" s="2">
        <f t="shared" si="21"/>
        <v>0</v>
      </c>
    </row>
    <row r="21" spans="1:256">
      <c r="A21" s="9" t="s">
        <v>17</v>
      </c>
      <c r="B21" s="2">
        <f>SUM(C21:G21)</f>
        <v>1113811536</v>
      </c>
      <c r="C21" s="2">
        <f t="shared" si="16"/>
        <v>0</v>
      </c>
      <c r="D21" s="2">
        <f t="shared" si="17"/>
        <v>0</v>
      </c>
      <c r="E21" s="2">
        <f t="shared" si="18"/>
        <v>684252036</v>
      </c>
      <c r="F21" s="2">
        <f t="shared" si="19"/>
        <v>429559500</v>
      </c>
      <c r="G21" s="2">
        <f t="shared" si="20"/>
        <v>0</v>
      </c>
      <c r="H21" s="2">
        <f t="shared" si="21"/>
        <v>0</v>
      </c>
      <c r="I21" s="2">
        <f t="shared" si="21"/>
        <v>0</v>
      </c>
      <c r="J21" s="2">
        <f>481106600+70000000+27000000+20000000+86145436</f>
        <v>684252036</v>
      </c>
      <c r="K21" s="2">
        <f>291697500+137862000</f>
        <v>429559500</v>
      </c>
      <c r="L21" s="2">
        <f t="shared" si="21"/>
        <v>0</v>
      </c>
      <c r="M21" s="2">
        <f t="shared" si="21"/>
        <v>0</v>
      </c>
      <c r="N21" s="2">
        <f t="shared" si="21"/>
        <v>0</v>
      </c>
      <c r="O21" s="2">
        <f t="shared" si="21"/>
        <v>0</v>
      </c>
      <c r="P21" s="2">
        <f t="shared" si="21"/>
        <v>0</v>
      </c>
      <c r="Q21" s="2">
        <f t="shared" si="21"/>
        <v>0</v>
      </c>
    </row>
    <row r="22" spans="1:256">
      <c r="A22" s="9" t="s">
        <v>18</v>
      </c>
      <c r="B22" s="2">
        <f>SUM(C22:G22)</f>
        <v>0</v>
      </c>
      <c r="C22" s="2">
        <f t="shared" si="16"/>
        <v>0</v>
      </c>
      <c r="D22" s="2">
        <f t="shared" si="17"/>
        <v>0</v>
      </c>
      <c r="E22" s="2">
        <f t="shared" si="18"/>
        <v>0</v>
      </c>
      <c r="F22" s="2">
        <f t="shared" si="19"/>
        <v>0</v>
      </c>
      <c r="G22" s="2">
        <f t="shared" si="20"/>
        <v>0</v>
      </c>
      <c r="H22" s="2">
        <f t="shared" si="21"/>
        <v>0</v>
      </c>
      <c r="I22" s="2">
        <f t="shared" si="21"/>
        <v>0</v>
      </c>
      <c r="J22" s="2"/>
      <c r="K22" s="2">
        <f t="shared" si="21"/>
        <v>0</v>
      </c>
      <c r="L22" s="2">
        <f t="shared" si="21"/>
        <v>0</v>
      </c>
      <c r="M22" s="2">
        <f t="shared" si="21"/>
        <v>0</v>
      </c>
      <c r="N22" s="2">
        <f t="shared" si="21"/>
        <v>0</v>
      </c>
      <c r="O22" s="2"/>
      <c r="P22" s="2">
        <f t="shared" si="21"/>
        <v>0</v>
      </c>
      <c r="Q22" s="2">
        <f t="shared" si="21"/>
        <v>0</v>
      </c>
    </row>
    <row r="23" spans="1:256" s="8" customFormat="1">
      <c r="A23" s="6" t="s">
        <v>22</v>
      </c>
      <c r="B23" s="6">
        <f t="shared" ref="B23:Q23" si="22">SUM(B24:B27)</f>
        <v>223827672</v>
      </c>
      <c r="C23" s="6">
        <f t="shared" si="22"/>
        <v>0</v>
      </c>
      <c r="D23" s="6">
        <f t="shared" si="22"/>
        <v>7347672</v>
      </c>
      <c r="E23" s="6">
        <f t="shared" si="22"/>
        <v>0</v>
      </c>
      <c r="F23" s="6">
        <f t="shared" si="22"/>
        <v>216480000</v>
      </c>
      <c r="G23" s="6">
        <f t="shared" si="22"/>
        <v>0</v>
      </c>
      <c r="H23" s="6">
        <f t="shared" si="22"/>
        <v>0</v>
      </c>
      <c r="I23" s="6">
        <f t="shared" si="22"/>
        <v>0</v>
      </c>
      <c r="J23" s="6">
        <f t="shared" si="22"/>
        <v>0</v>
      </c>
      <c r="K23" s="6">
        <f t="shared" si="22"/>
        <v>216480000</v>
      </c>
      <c r="L23" s="6">
        <f t="shared" si="22"/>
        <v>0</v>
      </c>
      <c r="M23" s="6">
        <f t="shared" si="22"/>
        <v>0</v>
      </c>
      <c r="N23" s="6">
        <f t="shared" si="22"/>
        <v>7347672</v>
      </c>
      <c r="O23" s="6">
        <f t="shared" si="22"/>
        <v>0</v>
      </c>
      <c r="P23" s="6">
        <f t="shared" si="22"/>
        <v>0</v>
      </c>
      <c r="Q23" s="6">
        <f t="shared" si="22"/>
        <v>0</v>
      </c>
      <c r="R23" s="7">
        <f>7347672+216480000</f>
        <v>223827672</v>
      </c>
      <c r="S23" s="7">
        <f>B23-R23</f>
        <v>0</v>
      </c>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row>
    <row r="24" spans="1:256">
      <c r="A24" s="9" t="s">
        <v>15</v>
      </c>
      <c r="B24" s="2">
        <f>SUM(C24:G24)</f>
        <v>7347672</v>
      </c>
      <c r="C24" s="2">
        <f>H24+M24</f>
        <v>0</v>
      </c>
      <c r="D24" s="2">
        <f t="shared" ref="D24:G27" si="23">I24+N24</f>
        <v>7347672</v>
      </c>
      <c r="E24" s="2">
        <f t="shared" si="23"/>
        <v>0</v>
      </c>
      <c r="F24" s="2">
        <f t="shared" si="23"/>
        <v>0</v>
      </c>
      <c r="G24" s="2">
        <f t="shared" si="23"/>
        <v>0</v>
      </c>
      <c r="H24" s="2"/>
      <c r="I24" s="2"/>
      <c r="J24" s="2"/>
      <c r="K24" s="2"/>
      <c r="L24" s="2"/>
      <c r="M24" s="2"/>
      <c r="N24" s="2">
        <f>N14-N19</f>
        <v>7347672</v>
      </c>
      <c r="O24" s="2"/>
      <c r="P24" s="2"/>
      <c r="Q24" s="2"/>
    </row>
    <row r="25" spans="1:256">
      <c r="A25" s="9" t="s">
        <v>16</v>
      </c>
      <c r="B25" s="2">
        <f>SUM(C25:G25)</f>
        <v>0</v>
      </c>
      <c r="C25" s="2">
        <f>H25+M25</f>
        <v>0</v>
      </c>
      <c r="D25" s="2">
        <f t="shared" si="23"/>
        <v>0</v>
      </c>
      <c r="E25" s="2">
        <f t="shared" si="23"/>
        <v>0</v>
      </c>
      <c r="F25" s="2">
        <f t="shared" si="23"/>
        <v>0</v>
      </c>
      <c r="G25" s="2">
        <f t="shared" si="23"/>
        <v>0</v>
      </c>
      <c r="H25" s="2"/>
      <c r="I25" s="2"/>
      <c r="J25" s="2"/>
      <c r="K25" s="2"/>
      <c r="L25" s="2"/>
      <c r="M25" s="2"/>
      <c r="N25" s="2"/>
      <c r="O25" s="2"/>
      <c r="P25" s="2"/>
      <c r="Q25" s="2"/>
    </row>
    <row r="26" spans="1:256">
      <c r="A26" s="9" t="s">
        <v>17</v>
      </c>
      <c r="B26" s="2">
        <f>SUM(C26:G26)</f>
        <v>216480000</v>
      </c>
      <c r="C26" s="2">
        <f>H26+M26</f>
        <v>0</v>
      </c>
      <c r="D26" s="2">
        <f t="shared" si="23"/>
        <v>0</v>
      </c>
      <c r="E26" s="2">
        <f t="shared" si="23"/>
        <v>0</v>
      </c>
      <c r="F26" s="2">
        <f t="shared" si="23"/>
        <v>216480000</v>
      </c>
      <c r="G26" s="2">
        <f t="shared" si="23"/>
        <v>0</v>
      </c>
      <c r="H26" s="2"/>
      <c r="I26" s="2"/>
      <c r="J26" s="2"/>
      <c r="K26" s="2">
        <v>216480000</v>
      </c>
      <c r="L26" s="2"/>
      <c r="M26" s="2"/>
      <c r="N26" s="2"/>
      <c r="O26" s="2"/>
      <c r="P26" s="2"/>
      <c r="Q26" s="2"/>
    </row>
    <row r="27" spans="1:256">
      <c r="A27" s="9" t="s">
        <v>18</v>
      </c>
      <c r="B27" s="2">
        <f>SUM(C27:G27)</f>
        <v>0</v>
      </c>
      <c r="C27" s="2">
        <f>H27+M27</f>
        <v>0</v>
      </c>
      <c r="D27" s="2">
        <f t="shared" si="23"/>
        <v>0</v>
      </c>
      <c r="E27" s="2">
        <f t="shared" si="23"/>
        <v>0</v>
      </c>
      <c r="F27" s="2">
        <f>K27+P27</f>
        <v>0</v>
      </c>
      <c r="G27" s="2">
        <f t="shared" si="23"/>
        <v>0</v>
      </c>
      <c r="H27" s="2"/>
      <c r="I27" s="2"/>
      <c r="J27" s="2"/>
      <c r="K27" s="2"/>
      <c r="L27" s="2"/>
      <c r="M27" s="2"/>
      <c r="N27" s="2"/>
      <c r="O27" s="2"/>
      <c r="P27" s="2"/>
      <c r="Q27" s="2"/>
    </row>
    <row r="28" spans="1:256">
      <c r="A28" s="5" t="s">
        <v>23</v>
      </c>
      <c r="B28" s="5">
        <f t="shared" ref="B28:Q28" si="24">SUM(B29:B32)</f>
        <v>531564</v>
      </c>
      <c r="C28" s="5">
        <f t="shared" si="24"/>
        <v>0</v>
      </c>
      <c r="D28" s="5">
        <f t="shared" si="24"/>
        <v>0</v>
      </c>
      <c r="E28" s="5">
        <f t="shared" si="24"/>
        <v>-124704436</v>
      </c>
      <c r="F28" s="5">
        <f t="shared" si="24"/>
        <v>125236000</v>
      </c>
      <c r="G28" s="5">
        <f t="shared" si="24"/>
        <v>0</v>
      </c>
      <c r="H28" s="5">
        <f t="shared" si="24"/>
        <v>0</v>
      </c>
      <c r="I28" s="5">
        <f t="shared" si="24"/>
        <v>0</v>
      </c>
      <c r="J28" s="5">
        <f t="shared" si="24"/>
        <v>-124704436</v>
      </c>
      <c r="K28" s="5">
        <f t="shared" si="24"/>
        <v>125236000</v>
      </c>
      <c r="L28" s="5">
        <f t="shared" si="24"/>
        <v>0</v>
      </c>
      <c r="M28" s="5">
        <f t="shared" si="24"/>
        <v>0</v>
      </c>
      <c r="N28" s="5">
        <f t="shared" si="24"/>
        <v>0</v>
      </c>
      <c r="O28" s="5">
        <f t="shared" si="24"/>
        <v>0</v>
      </c>
      <c r="P28" s="5">
        <f t="shared" si="24"/>
        <v>0</v>
      </c>
      <c r="Q28" s="5">
        <f t="shared" si="24"/>
        <v>0</v>
      </c>
      <c r="R28" s="12">
        <f>224359236-R23</f>
        <v>531564</v>
      </c>
      <c r="S28" s="7">
        <f>B28-R28</f>
        <v>0</v>
      </c>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c r="A29" s="9" t="s">
        <v>15</v>
      </c>
      <c r="B29" s="2">
        <f>SUM(C29:G29)</f>
        <v>0</v>
      </c>
      <c r="C29" s="2">
        <f>H29+M29</f>
        <v>0</v>
      </c>
      <c r="D29" s="2">
        <f t="shared" ref="D29:G32" si="25">I29+N29</f>
        <v>0</v>
      </c>
      <c r="E29" s="2">
        <f t="shared" si="25"/>
        <v>0</v>
      </c>
      <c r="F29" s="2">
        <f t="shared" si="25"/>
        <v>0</v>
      </c>
      <c r="G29" s="2">
        <f t="shared" si="25"/>
        <v>0</v>
      </c>
      <c r="H29" s="2">
        <f t="shared" ref="H29:Q32" si="26">H14-H19-H24</f>
        <v>0</v>
      </c>
      <c r="I29" s="2"/>
      <c r="J29" s="2">
        <f t="shared" si="26"/>
        <v>0</v>
      </c>
      <c r="K29" s="2">
        <f t="shared" si="26"/>
        <v>0</v>
      </c>
      <c r="L29" s="2"/>
      <c r="M29" s="2">
        <f t="shared" si="26"/>
        <v>0</v>
      </c>
      <c r="N29" s="2"/>
      <c r="O29" s="2">
        <f t="shared" si="26"/>
        <v>0</v>
      </c>
      <c r="P29" s="2">
        <f t="shared" si="26"/>
        <v>0</v>
      </c>
      <c r="Q29" s="2">
        <f t="shared" si="26"/>
        <v>0</v>
      </c>
    </row>
    <row r="30" spans="1:256">
      <c r="A30" s="9" t="s">
        <v>16</v>
      </c>
      <c r="B30" s="2">
        <f>SUM(C30:G30)</f>
        <v>0</v>
      </c>
      <c r="C30" s="2">
        <f>H30+M30</f>
        <v>0</v>
      </c>
      <c r="D30" s="2"/>
      <c r="E30" s="2">
        <f t="shared" si="25"/>
        <v>0</v>
      </c>
      <c r="F30" s="2">
        <f t="shared" si="25"/>
        <v>0</v>
      </c>
      <c r="G30" s="2">
        <f t="shared" si="25"/>
        <v>0</v>
      </c>
      <c r="H30" s="2">
        <f t="shared" si="26"/>
        <v>0</v>
      </c>
      <c r="I30" s="2">
        <f t="shared" si="26"/>
        <v>0</v>
      </c>
      <c r="J30" s="2">
        <f t="shared" si="26"/>
        <v>0</v>
      </c>
      <c r="K30" s="2">
        <f t="shared" si="26"/>
        <v>0</v>
      </c>
      <c r="L30" s="2"/>
      <c r="M30" s="2">
        <f t="shared" si="26"/>
        <v>0</v>
      </c>
      <c r="N30" s="2"/>
      <c r="O30" s="2">
        <f t="shared" si="26"/>
        <v>0</v>
      </c>
      <c r="P30" s="2">
        <f t="shared" si="26"/>
        <v>0</v>
      </c>
      <c r="Q30" s="2">
        <f t="shared" si="26"/>
        <v>0</v>
      </c>
    </row>
    <row r="31" spans="1:256">
      <c r="A31" s="9" t="s">
        <v>17</v>
      </c>
      <c r="B31" s="2">
        <f>SUM(C31:G31)</f>
        <v>531564</v>
      </c>
      <c r="C31" s="2">
        <f>H31+M31</f>
        <v>0</v>
      </c>
      <c r="D31" s="2">
        <f t="shared" si="25"/>
        <v>0</v>
      </c>
      <c r="E31" s="2">
        <f t="shared" si="25"/>
        <v>-124704436</v>
      </c>
      <c r="F31" s="2">
        <f t="shared" si="25"/>
        <v>125236000</v>
      </c>
      <c r="G31" s="2">
        <f t="shared" si="25"/>
        <v>0</v>
      </c>
      <c r="H31" s="2">
        <f t="shared" si="26"/>
        <v>0</v>
      </c>
      <c r="I31" s="2">
        <f t="shared" si="26"/>
        <v>0</v>
      </c>
      <c r="J31" s="2">
        <f>J16-J21-J26</f>
        <v>-124704436</v>
      </c>
      <c r="K31" s="2">
        <f t="shared" si="26"/>
        <v>125236000</v>
      </c>
      <c r="L31" s="2">
        <f t="shared" si="26"/>
        <v>0</v>
      </c>
      <c r="M31" s="2">
        <f t="shared" si="26"/>
        <v>0</v>
      </c>
      <c r="N31" s="2">
        <f t="shared" si="26"/>
        <v>0</v>
      </c>
      <c r="O31" s="2">
        <f>O16-O21-O26</f>
        <v>0</v>
      </c>
      <c r="P31" s="2">
        <f t="shared" si="26"/>
        <v>0</v>
      </c>
      <c r="Q31" s="2">
        <f t="shared" si="26"/>
        <v>0</v>
      </c>
    </row>
    <row r="32" spans="1:256">
      <c r="A32" s="9" t="s">
        <v>18</v>
      </c>
      <c r="B32" s="2">
        <f>SUM(C32:G32)</f>
        <v>0</v>
      </c>
      <c r="C32" s="2">
        <f>H32+M32</f>
        <v>0</v>
      </c>
      <c r="D32" s="2">
        <f t="shared" si="25"/>
        <v>0</v>
      </c>
      <c r="E32" s="2">
        <f t="shared" si="25"/>
        <v>0</v>
      </c>
      <c r="F32" s="2">
        <f t="shared" si="25"/>
        <v>0</v>
      </c>
      <c r="G32" s="2">
        <f t="shared" si="25"/>
        <v>0</v>
      </c>
      <c r="H32" s="2">
        <f t="shared" si="26"/>
        <v>0</v>
      </c>
      <c r="I32" s="2">
        <f t="shared" si="26"/>
        <v>0</v>
      </c>
      <c r="J32" s="2">
        <f>J17-J22-J27</f>
        <v>0</v>
      </c>
      <c r="K32" s="2">
        <f>K17-K22-K27</f>
        <v>0</v>
      </c>
      <c r="L32" s="2">
        <f>L17-L22-L27</f>
        <v>0</v>
      </c>
      <c r="M32" s="2">
        <f t="shared" si="26"/>
        <v>0</v>
      </c>
      <c r="N32" s="2">
        <f t="shared" si="26"/>
        <v>0</v>
      </c>
      <c r="O32" s="2">
        <f>O17-O22-O27</f>
        <v>0</v>
      </c>
      <c r="P32" s="2">
        <f>P17-P22-P27</f>
        <v>0</v>
      </c>
      <c r="Q32" s="2">
        <f>Q17-Q22-Q27</f>
        <v>0</v>
      </c>
    </row>
    <row r="33" spans="1:4">
      <c r="B33" s="3">
        <f>B28+B23</f>
        <v>224359236</v>
      </c>
    </row>
    <row r="34" spans="1:4">
      <c r="A34" s="12"/>
    </row>
    <row r="35" spans="1:4">
      <c r="A35" s="12"/>
      <c r="B35" s="48">
        <f>B18/B13*100</f>
        <v>97.998967010382245</v>
      </c>
      <c r="C35" s="12"/>
      <c r="D35" s="12"/>
    </row>
    <row r="36" spans="1:4">
      <c r="B36" s="15"/>
    </row>
    <row r="38" spans="1:4">
      <c r="A38" s="12"/>
      <c r="B38" s="12"/>
    </row>
    <row r="39" spans="1:4">
      <c r="A39" s="13"/>
      <c r="B39" s="15"/>
    </row>
    <row r="40" spans="1:4">
      <c r="A40" s="13"/>
    </row>
    <row r="41" spans="1:4">
      <c r="A41" s="13"/>
    </row>
    <row r="42" spans="1:4">
      <c r="A42" s="13"/>
    </row>
    <row r="43" spans="1:4" s="12" customFormat="1">
      <c r="A43" s="14"/>
    </row>
    <row r="46" spans="1:4" s="12" customFormat="1"/>
    <row r="48" spans="1:4">
      <c r="A48" s="13"/>
    </row>
    <row r="49" spans="1:1">
      <c r="A49" s="13"/>
    </row>
    <row r="50" spans="1:1" s="12" customFormat="1"/>
    <row r="52" spans="1:1">
      <c r="A52" s="13"/>
    </row>
    <row r="53" spans="1:1">
      <c r="A53" s="13"/>
    </row>
    <row r="54" spans="1:1" s="12" customFormat="1"/>
    <row r="56" spans="1:1">
      <c r="A56" s="13"/>
    </row>
    <row r="57" spans="1:1">
      <c r="A57" s="13"/>
    </row>
  </sheetData>
  <mergeCells count="3">
    <mergeCell ref="C1:G1"/>
    <mergeCell ref="H1:L1"/>
    <mergeCell ref="M1:Q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3" workbookViewId="0">
      <selection activeCell="E14" sqref="E14"/>
    </sheetView>
  </sheetViews>
  <sheetFormatPr defaultRowHeight="15.75"/>
  <cols>
    <col min="1" max="1" width="17.375" style="50" customWidth="1"/>
    <col min="2" max="2" width="32.125" style="50" customWidth="1"/>
    <col min="3" max="3" width="15.875" style="50" customWidth="1"/>
    <col min="4" max="4" width="17.875" style="50" customWidth="1"/>
    <col min="5" max="5" width="16.125" style="50" customWidth="1"/>
    <col min="6" max="7" width="17.875" style="50" customWidth="1"/>
    <col min="8" max="9" width="18.25" style="50" bestFit="1" customWidth="1"/>
    <col min="10" max="10" width="17.5" style="50" customWidth="1"/>
    <col min="11" max="12" width="13.625" style="50" customWidth="1"/>
    <col min="13" max="14" width="10.75" style="50" bestFit="1" customWidth="1"/>
    <col min="15" max="15" width="9.875" style="50" bestFit="1" customWidth="1"/>
    <col min="16" max="16" width="10.75" style="50" bestFit="1" customWidth="1"/>
    <col min="17" max="256" width="8.875" style="50"/>
    <col min="257" max="257" width="17.375" style="50" customWidth="1"/>
    <col min="258" max="258" width="32.125" style="50" customWidth="1"/>
    <col min="259" max="259" width="15.875" style="50" customWidth="1"/>
    <col min="260" max="260" width="17.875" style="50" customWidth="1"/>
    <col min="261" max="261" width="16.125" style="50" customWidth="1"/>
    <col min="262" max="263" width="17.875" style="50" customWidth="1"/>
    <col min="264" max="265" width="18.25" style="50" bestFit="1" customWidth="1"/>
    <col min="266" max="266" width="17.5" style="50" customWidth="1"/>
    <col min="267" max="268" width="13.625" style="50" customWidth="1"/>
    <col min="269" max="270" width="10.75" style="50" bestFit="1" customWidth="1"/>
    <col min="271" max="271" width="9.875" style="50" bestFit="1" customWidth="1"/>
    <col min="272" max="272" width="10.75" style="50" bestFit="1" customWidth="1"/>
    <col min="273" max="512" width="8.875" style="50"/>
    <col min="513" max="513" width="17.375" style="50" customWidth="1"/>
    <col min="514" max="514" width="32.125" style="50" customWidth="1"/>
    <col min="515" max="515" width="15.875" style="50" customWidth="1"/>
    <col min="516" max="516" width="17.875" style="50" customWidth="1"/>
    <col min="517" max="517" width="16.125" style="50" customWidth="1"/>
    <col min="518" max="519" width="17.875" style="50" customWidth="1"/>
    <col min="520" max="521" width="18.25" style="50" bestFit="1" customWidth="1"/>
    <col min="522" max="522" width="17.5" style="50" customWidth="1"/>
    <col min="523" max="524" width="13.625" style="50" customWidth="1"/>
    <col min="525" max="526" width="10.75" style="50" bestFit="1" customWidth="1"/>
    <col min="527" max="527" width="9.875" style="50" bestFit="1" customWidth="1"/>
    <col min="528" max="528" width="10.75" style="50" bestFit="1" customWidth="1"/>
    <col min="529" max="768" width="8.875" style="50"/>
    <col min="769" max="769" width="17.375" style="50" customWidth="1"/>
    <col min="770" max="770" width="32.125" style="50" customWidth="1"/>
    <col min="771" max="771" width="15.875" style="50" customWidth="1"/>
    <col min="772" max="772" width="17.875" style="50" customWidth="1"/>
    <col min="773" max="773" width="16.125" style="50" customWidth="1"/>
    <col min="774" max="775" width="17.875" style="50" customWidth="1"/>
    <col min="776" max="777" width="18.25" style="50" bestFit="1" customWidth="1"/>
    <col min="778" max="778" width="17.5" style="50" customWidth="1"/>
    <col min="779" max="780" width="13.625" style="50" customWidth="1"/>
    <col min="781" max="782" width="10.75" style="50" bestFit="1" customWidth="1"/>
    <col min="783" max="783" width="9.875" style="50" bestFit="1" customWidth="1"/>
    <col min="784" max="784" width="10.75" style="50" bestFit="1" customWidth="1"/>
    <col min="785" max="1024" width="8.875" style="50"/>
    <col min="1025" max="1025" width="17.375" style="50" customWidth="1"/>
    <col min="1026" max="1026" width="32.125" style="50" customWidth="1"/>
    <col min="1027" max="1027" width="15.875" style="50" customWidth="1"/>
    <col min="1028" max="1028" width="17.875" style="50" customWidth="1"/>
    <col min="1029" max="1029" width="16.125" style="50" customWidth="1"/>
    <col min="1030" max="1031" width="17.875" style="50" customWidth="1"/>
    <col min="1032" max="1033" width="18.25" style="50" bestFit="1" customWidth="1"/>
    <col min="1034" max="1034" width="17.5" style="50" customWidth="1"/>
    <col min="1035" max="1036" width="13.625" style="50" customWidth="1"/>
    <col min="1037" max="1038" width="10.75" style="50" bestFit="1" customWidth="1"/>
    <col min="1039" max="1039" width="9.875" style="50" bestFit="1" customWidth="1"/>
    <col min="1040" max="1040" width="10.75" style="50" bestFit="1" customWidth="1"/>
    <col min="1041" max="1280" width="8.875" style="50"/>
    <col min="1281" max="1281" width="17.375" style="50" customWidth="1"/>
    <col min="1282" max="1282" width="32.125" style="50" customWidth="1"/>
    <col min="1283" max="1283" width="15.875" style="50" customWidth="1"/>
    <col min="1284" max="1284" width="17.875" style="50" customWidth="1"/>
    <col min="1285" max="1285" width="16.125" style="50" customWidth="1"/>
    <col min="1286" max="1287" width="17.875" style="50" customWidth="1"/>
    <col min="1288" max="1289" width="18.25" style="50" bestFit="1" customWidth="1"/>
    <col min="1290" max="1290" width="17.5" style="50" customWidth="1"/>
    <col min="1291" max="1292" width="13.625" style="50" customWidth="1"/>
    <col min="1293" max="1294" width="10.75" style="50" bestFit="1" customWidth="1"/>
    <col min="1295" max="1295" width="9.875" style="50" bestFit="1" customWidth="1"/>
    <col min="1296" max="1296" width="10.75" style="50" bestFit="1" customWidth="1"/>
    <col min="1297" max="1536" width="8.875" style="50"/>
    <col min="1537" max="1537" width="17.375" style="50" customWidth="1"/>
    <col min="1538" max="1538" width="32.125" style="50" customWidth="1"/>
    <col min="1539" max="1539" width="15.875" style="50" customWidth="1"/>
    <col min="1540" max="1540" width="17.875" style="50" customWidth="1"/>
    <col min="1541" max="1541" width="16.125" style="50" customWidth="1"/>
    <col min="1542" max="1543" width="17.875" style="50" customWidth="1"/>
    <col min="1544" max="1545" width="18.25" style="50" bestFit="1" customWidth="1"/>
    <col min="1546" max="1546" width="17.5" style="50" customWidth="1"/>
    <col min="1547" max="1548" width="13.625" style="50" customWidth="1"/>
    <col min="1549" max="1550" width="10.75" style="50" bestFit="1" customWidth="1"/>
    <col min="1551" max="1551" width="9.875" style="50" bestFit="1" customWidth="1"/>
    <col min="1552" max="1552" width="10.75" style="50" bestFit="1" customWidth="1"/>
    <col min="1553" max="1792" width="8.875" style="50"/>
    <col min="1793" max="1793" width="17.375" style="50" customWidth="1"/>
    <col min="1794" max="1794" width="32.125" style="50" customWidth="1"/>
    <col min="1795" max="1795" width="15.875" style="50" customWidth="1"/>
    <col min="1796" max="1796" width="17.875" style="50" customWidth="1"/>
    <col min="1797" max="1797" width="16.125" style="50" customWidth="1"/>
    <col min="1798" max="1799" width="17.875" style="50" customWidth="1"/>
    <col min="1800" max="1801" width="18.25" style="50" bestFit="1" customWidth="1"/>
    <col min="1802" max="1802" width="17.5" style="50" customWidth="1"/>
    <col min="1803" max="1804" width="13.625" style="50" customWidth="1"/>
    <col min="1805" max="1806" width="10.75" style="50" bestFit="1" customWidth="1"/>
    <col min="1807" max="1807" width="9.875" style="50" bestFit="1" customWidth="1"/>
    <col min="1808" max="1808" width="10.75" style="50" bestFit="1" customWidth="1"/>
    <col min="1809" max="2048" width="8.875" style="50"/>
    <col min="2049" max="2049" width="17.375" style="50" customWidth="1"/>
    <col min="2050" max="2050" width="32.125" style="50" customWidth="1"/>
    <col min="2051" max="2051" width="15.875" style="50" customWidth="1"/>
    <col min="2052" max="2052" width="17.875" style="50" customWidth="1"/>
    <col min="2053" max="2053" width="16.125" style="50" customWidth="1"/>
    <col min="2054" max="2055" width="17.875" style="50" customWidth="1"/>
    <col min="2056" max="2057" width="18.25" style="50" bestFit="1" customWidth="1"/>
    <col min="2058" max="2058" width="17.5" style="50" customWidth="1"/>
    <col min="2059" max="2060" width="13.625" style="50" customWidth="1"/>
    <col min="2061" max="2062" width="10.75" style="50" bestFit="1" customWidth="1"/>
    <col min="2063" max="2063" width="9.875" style="50" bestFit="1" customWidth="1"/>
    <col min="2064" max="2064" width="10.75" style="50" bestFit="1" customWidth="1"/>
    <col min="2065" max="2304" width="8.875" style="50"/>
    <col min="2305" max="2305" width="17.375" style="50" customWidth="1"/>
    <col min="2306" max="2306" width="32.125" style="50" customWidth="1"/>
    <col min="2307" max="2307" width="15.875" style="50" customWidth="1"/>
    <col min="2308" max="2308" width="17.875" style="50" customWidth="1"/>
    <col min="2309" max="2309" width="16.125" style="50" customWidth="1"/>
    <col min="2310" max="2311" width="17.875" style="50" customWidth="1"/>
    <col min="2312" max="2313" width="18.25" style="50" bestFit="1" customWidth="1"/>
    <col min="2314" max="2314" width="17.5" style="50" customWidth="1"/>
    <col min="2315" max="2316" width="13.625" style="50" customWidth="1"/>
    <col min="2317" max="2318" width="10.75" style="50" bestFit="1" customWidth="1"/>
    <col min="2319" max="2319" width="9.875" style="50" bestFit="1" customWidth="1"/>
    <col min="2320" max="2320" width="10.75" style="50" bestFit="1" customWidth="1"/>
    <col min="2321" max="2560" width="8.875" style="50"/>
    <col min="2561" max="2561" width="17.375" style="50" customWidth="1"/>
    <col min="2562" max="2562" width="32.125" style="50" customWidth="1"/>
    <col min="2563" max="2563" width="15.875" style="50" customWidth="1"/>
    <col min="2564" max="2564" width="17.875" style="50" customWidth="1"/>
    <col min="2565" max="2565" width="16.125" style="50" customWidth="1"/>
    <col min="2566" max="2567" width="17.875" style="50" customWidth="1"/>
    <col min="2568" max="2569" width="18.25" style="50" bestFit="1" customWidth="1"/>
    <col min="2570" max="2570" width="17.5" style="50" customWidth="1"/>
    <col min="2571" max="2572" width="13.625" style="50" customWidth="1"/>
    <col min="2573" max="2574" width="10.75" style="50" bestFit="1" customWidth="1"/>
    <col min="2575" max="2575" width="9.875" style="50" bestFit="1" customWidth="1"/>
    <col min="2576" max="2576" width="10.75" style="50" bestFit="1" customWidth="1"/>
    <col min="2577" max="2816" width="8.875" style="50"/>
    <col min="2817" max="2817" width="17.375" style="50" customWidth="1"/>
    <col min="2818" max="2818" width="32.125" style="50" customWidth="1"/>
    <col min="2819" max="2819" width="15.875" style="50" customWidth="1"/>
    <col min="2820" max="2820" width="17.875" style="50" customWidth="1"/>
    <col min="2821" max="2821" width="16.125" style="50" customWidth="1"/>
    <col min="2822" max="2823" width="17.875" style="50" customWidth="1"/>
    <col min="2824" max="2825" width="18.25" style="50" bestFit="1" customWidth="1"/>
    <col min="2826" max="2826" width="17.5" style="50" customWidth="1"/>
    <col min="2827" max="2828" width="13.625" style="50" customWidth="1"/>
    <col min="2829" max="2830" width="10.75" style="50" bestFit="1" customWidth="1"/>
    <col min="2831" max="2831" width="9.875" style="50" bestFit="1" customWidth="1"/>
    <col min="2832" max="2832" width="10.75" style="50" bestFit="1" customWidth="1"/>
    <col min="2833" max="3072" width="8.875" style="50"/>
    <col min="3073" max="3073" width="17.375" style="50" customWidth="1"/>
    <col min="3074" max="3074" width="32.125" style="50" customWidth="1"/>
    <col min="3075" max="3075" width="15.875" style="50" customWidth="1"/>
    <col min="3076" max="3076" width="17.875" style="50" customWidth="1"/>
    <col min="3077" max="3077" width="16.125" style="50" customWidth="1"/>
    <col min="3078" max="3079" width="17.875" style="50" customWidth="1"/>
    <col min="3080" max="3081" width="18.25" style="50" bestFit="1" customWidth="1"/>
    <col min="3082" max="3082" width="17.5" style="50" customWidth="1"/>
    <col min="3083" max="3084" width="13.625" style="50" customWidth="1"/>
    <col min="3085" max="3086" width="10.75" style="50" bestFit="1" customWidth="1"/>
    <col min="3087" max="3087" width="9.875" style="50" bestFit="1" customWidth="1"/>
    <col min="3088" max="3088" width="10.75" style="50" bestFit="1" customWidth="1"/>
    <col min="3089" max="3328" width="8.875" style="50"/>
    <col min="3329" max="3329" width="17.375" style="50" customWidth="1"/>
    <col min="3330" max="3330" width="32.125" style="50" customWidth="1"/>
    <col min="3331" max="3331" width="15.875" style="50" customWidth="1"/>
    <col min="3332" max="3332" width="17.875" style="50" customWidth="1"/>
    <col min="3333" max="3333" width="16.125" style="50" customWidth="1"/>
    <col min="3334" max="3335" width="17.875" style="50" customWidth="1"/>
    <col min="3336" max="3337" width="18.25" style="50" bestFit="1" customWidth="1"/>
    <col min="3338" max="3338" width="17.5" style="50" customWidth="1"/>
    <col min="3339" max="3340" width="13.625" style="50" customWidth="1"/>
    <col min="3341" max="3342" width="10.75" style="50" bestFit="1" customWidth="1"/>
    <col min="3343" max="3343" width="9.875" style="50" bestFit="1" customWidth="1"/>
    <col min="3344" max="3344" width="10.75" style="50" bestFit="1" customWidth="1"/>
    <col min="3345" max="3584" width="8.875" style="50"/>
    <col min="3585" max="3585" width="17.375" style="50" customWidth="1"/>
    <col min="3586" max="3586" width="32.125" style="50" customWidth="1"/>
    <col min="3587" max="3587" width="15.875" style="50" customWidth="1"/>
    <col min="3588" max="3588" width="17.875" style="50" customWidth="1"/>
    <col min="3589" max="3589" width="16.125" style="50" customWidth="1"/>
    <col min="3590" max="3591" width="17.875" style="50" customWidth="1"/>
    <col min="3592" max="3593" width="18.25" style="50" bestFit="1" customWidth="1"/>
    <col min="3594" max="3594" width="17.5" style="50" customWidth="1"/>
    <col min="3595" max="3596" width="13.625" style="50" customWidth="1"/>
    <col min="3597" max="3598" width="10.75" style="50" bestFit="1" customWidth="1"/>
    <col min="3599" max="3599" width="9.875" style="50" bestFit="1" customWidth="1"/>
    <col min="3600" max="3600" width="10.75" style="50" bestFit="1" customWidth="1"/>
    <col min="3601" max="3840" width="8.875" style="50"/>
    <col min="3841" max="3841" width="17.375" style="50" customWidth="1"/>
    <col min="3842" max="3842" width="32.125" style="50" customWidth="1"/>
    <col min="3843" max="3843" width="15.875" style="50" customWidth="1"/>
    <col min="3844" max="3844" width="17.875" style="50" customWidth="1"/>
    <col min="3845" max="3845" width="16.125" style="50" customWidth="1"/>
    <col min="3846" max="3847" width="17.875" style="50" customWidth="1"/>
    <col min="3848" max="3849" width="18.25" style="50" bestFit="1" customWidth="1"/>
    <col min="3850" max="3850" width="17.5" style="50" customWidth="1"/>
    <col min="3851" max="3852" width="13.625" style="50" customWidth="1"/>
    <col min="3853" max="3854" width="10.75" style="50" bestFit="1" customWidth="1"/>
    <col min="3855" max="3855" width="9.875" style="50" bestFit="1" customWidth="1"/>
    <col min="3856" max="3856" width="10.75" style="50" bestFit="1" customWidth="1"/>
    <col min="3857" max="4096" width="8.875" style="50"/>
    <col min="4097" max="4097" width="17.375" style="50" customWidth="1"/>
    <col min="4098" max="4098" width="32.125" style="50" customWidth="1"/>
    <col min="4099" max="4099" width="15.875" style="50" customWidth="1"/>
    <col min="4100" max="4100" width="17.875" style="50" customWidth="1"/>
    <col min="4101" max="4101" width="16.125" style="50" customWidth="1"/>
    <col min="4102" max="4103" width="17.875" style="50" customWidth="1"/>
    <col min="4104" max="4105" width="18.25" style="50" bestFit="1" customWidth="1"/>
    <col min="4106" max="4106" width="17.5" style="50" customWidth="1"/>
    <col min="4107" max="4108" width="13.625" style="50" customWidth="1"/>
    <col min="4109" max="4110" width="10.75" style="50" bestFit="1" customWidth="1"/>
    <col min="4111" max="4111" width="9.875" style="50" bestFit="1" customWidth="1"/>
    <col min="4112" max="4112" width="10.75" style="50" bestFit="1" customWidth="1"/>
    <col min="4113" max="4352" width="8.875" style="50"/>
    <col min="4353" max="4353" width="17.375" style="50" customWidth="1"/>
    <col min="4354" max="4354" width="32.125" style="50" customWidth="1"/>
    <col min="4355" max="4355" width="15.875" style="50" customWidth="1"/>
    <col min="4356" max="4356" width="17.875" style="50" customWidth="1"/>
    <col min="4357" max="4357" width="16.125" style="50" customWidth="1"/>
    <col min="4358" max="4359" width="17.875" style="50" customWidth="1"/>
    <col min="4360" max="4361" width="18.25" style="50" bestFit="1" customWidth="1"/>
    <col min="4362" max="4362" width="17.5" style="50" customWidth="1"/>
    <col min="4363" max="4364" width="13.625" style="50" customWidth="1"/>
    <col min="4365" max="4366" width="10.75" style="50" bestFit="1" customWidth="1"/>
    <col min="4367" max="4367" width="9.875" style="50" bestFit="1" customWidth="1"/>
    <col min="4368" max="4368" width="10.75" style="50" bestFit="1" customWidth="1"/>
    <col min="4369" max="4608" width="8.875" style="50"/>
    <col min="4609" max="4609" width="17.375" style="50" customWidth="1"/>
    <col min="4610" max="4610" width="32.125" style="50" customWidth="1"/>
    <col min="4611" max="4611" width="15.875" style="50" customWidth="1"/>
    <col min="4612" max="4612" width="17.875" style="50" customWidth="1"/>
    <col min="4613" max="4613" width="16.125" style="50" customWidth="1"/>
    <col min="4614" max="4615" width="17.875" style="50" customWidth="1"/>
    <col min="4616" max="4617" width="18.25" style="50" bestFit="1" customWidth="1"/>
    <col min="4618" max="4618" width="17.5" style="50" customWidth="1"/>
    <col min="4619" max="4620" width="13.625" style="50" customWidth="1"/>
    <col min="4621" max="4622" width="10.75" style="50" bestFit="1" customWidth="1"/>
    <col min="4623" max="4623" width="9.875" style="50" bestFit="1" customWidth="1"/>
    <col min="4624" max="4624" width="10.75" style="50" bestFit="1" customWidth="1"/>
    <col min="4625" max="4864" width="8.875" style="50"/>
    <col min="4865" max="4865" width="17.375" style="50" customWidth="1"/>
    <col min="4866" max="4866" width="32.125" style="50" customWidth="1"/>
    <col min="4867" max="4867" width="15.875" style="50" customWidth="1"/>
    <col min="4868" max="4868" width="17.875" style="50" customWidth="1"/>
    <col min="4869" max="4869" width="16.125" style="50" customWidth="1"/>
    <col min="4870" max="4871" width="17.875" style="50" customWidth="1"/>
    <col min="4872" max="4873" width="18.25" style="50" bestFit="1" customWidth="1"/>
    <col min="4874" max="4874" width="17.5" style="50" customWidth="1"/>
    <col min="4875" max="4876" width="13.625" style="50" customWidth="1"/>
    <col min="4877" max="4878" width="10.75" style="50" bestFit="1" customWidth="1"/>
    <col min="4879" max="4879" width="9.875" style="50" bestFit="1" customWidth="1"/>
    <col min="4880" max="4880" width="10.75" style="50" bestFit="1" customWidth="1"/>
    <col min="4881" max="5120" width="8.875" style="50"/>
    <col min="5121" max="5121" width="17.375" style="50" customWidth="1"/>
    <col min="5122" max="5122" width="32.125" style="50" customWidth="1"/>
    <col min="5123" max="5123" width="15.875" style="50" customWidth="1"/>
    <col min="5124" max="5124" width="17.875" style="50" customWidth="1"/>
    <col min="5125" max="5125" width="16.125" style="50" customWidth="1"/>
    <col min="5126" max="5127" width="17.875" style="50" customWidth="1"/>
    <col min="5128" max="5129" width="18.25" style="50" bestFit="1" customWidth="1"/>
    <col min="5130" max="5130" width="17.5" style="50" customWidth="1"/>
    <col min="5131" max="5132" width="13.625" style="50" customWidth="1"/>
    <col min="5133" max="5134" width="10.75" style="50" bestFit="1" customWidth="1"/>
    <col min="5135" max="5135" width="9.875" style="50" bestFit="1" customWidth="1"/>
    <col min="5136" max="5136" width="10.75" style="50" bestFit="1" customWidth="1"/>
    <col min="5137" max="5376" width="8.875" style="50"/>
    <col min="5377" max="5377" width="17.375" style="50" customWidth="1"/>
    <col min="5378" max="5378" width="32.125" style="50" customWidth="1"/>
    <col min="5379" max="5379" width="15.875" style="50" customWidth="1"/>
    <col min="5380" max="5380" width="17.875" style="50" customWidth="1"/>
    <col min="5381" max="5381" width="16.125" style="50" customWidth="1"/>
    <col min="5382" max="5383" width="17.875" style="50" customWidth="1"/>
    <col min="5384" max="5385" width="18.25" style="50" bestFit="1" customWidth="1"/>
    <col min="5386" max="5386" width="17.5" style="50" customWidth="1"/>
    <col min="5387" max="5388" width="13.625" style="50" customWidth="1"/>
    <col min="5389" max="5390" width="10.75" style="50" bestFit="1" customWidth="1"/>
    <col min="5391" max="5391" width="9.875" style="50" bestFit="1" customWidth="1"/>
    <col min="5392" max="5392" width="10.75" style="50" bestFit="1" customWidth="1"/>
    <col min="5393" max="5632" width="8.875" style="50"/>
    <col min="5633" max="5633" width="17.375" style="50" customWidth="1"/>
    <col min="5634" max="5634" width="32.125" style="50" customWidth="1"/>
    <col min="5635" max="5635" width="15.875" style="50" customWidth="1"/>
    <col min="5636" max="5636" width="17.875" style="50" customWidth="1"/>
    <col min="5637" max="5637" width="16.125" style="50" customWidth="1"/>
    <col min="5638" max="5639" width="17.875" style="50" customWidth="1"/>
    <col min="5640" max="5641" width="18.25" style="50" bestFit="1" customWidth="1"/>
    <col min="5642" max="5642" width="17.5" style="50" customWidth="1"/>
    <col min="5643" max="5644" width="13.625" style="50" customWidth="1"/>
    <col min="5645" max="5646" width="10.75" style="50" bestFit="1" customWidth="1"/>
    <col min="5647" max="5647" width="9.875" style="50" bestFit="1" customWidth="1"/>
    <col min="5648" max="5648" width="10.75" style="50" bestFit="1" customWidth="1"/>
    <col min="5649" max="5888" width="8.875" style="50"/>
    <col min="5889" max="5889" width="17.375" style="50" customWidth="1"/>
    <col min="5890" max="5890" width="32.125" style="50" customWidth="1"/>
    <col min="5891" max="5891" width="15.875" style="50" customWidth="1"/>
    <col min="5892" max="5892" width="17.875" style="50" customWidth="1"/>
    <col min="5893" max="5893" width="16.125" style="50" customWidth="1"/>
    <col min="5894" max="5895" width="17.875" style="50" customWidth="1"/>
    <col min="5896" max="5897" width="18.25" style="50" bestFit="1" customWidth="1"/>
    <col min="5898" max="5898" width="17.5" style="50" customWidth="1"/>
    <col min="5899" max="5900" width="13.625" style="50" customWidth="1"/>
    <col min="5901" max="5902" width="10.75" style="50" bestFit="1" customWidth="1"/>
    <col min="5903" max="5903" width="9.875" style="50" bestFit="1" customWidth="1"/>
    <col min="5904" max="5904" width="10.75" style="50" bestFit="1" customWidth="1"/>
    <col min="5905" max="6144" width="8.875" style="50"/>
    <col min="6145" max="6145" width="17.375" style="50" customWidth="1"/>
    <col min="6146" max="6146" width="32.125" style="50" customWidth="1"/>
    <col min="6147" max="6147" width="15.875" style="50" customWidth="1"/>
    <col min="6148" max="6148" width="17.875" style="50" customWidth="1"/>
    <col min="6149" max="6149" width="16.125" style="50" customWidth="1"/>
    <col min="6150" max="6151" width="17.875" style="50" customWidth="1"/>
    <col min="6152" max="6153" width="18.25" style="50" bestFit="1" customWidth="1"/>
    <col min="6154" max="6154" width="17.5" style="50" customWidth="1"/>
    <col min="6155" max="6156" width="13.625" style="50" customWidth="1"/>
    <col min="6157" max="6158" width="10.75" style="50" bestFit="1" customWidth="1"/>
    <col min="6159" max="6159" width="9.875" style="50" bestFit="1" customWidth="1"/>
    <col min="6160" max="6160" width="10.75" style="50" bestFit="1" customWidth="1"/>
    <col min="6161" max="6400" width="8.875" style="50"/>
    <col min="6401" max="6401" width="17.375" style="50" customWidth="1"/>
    <col min="6402" max="6402" width="32.125" style="50" customWidth="1"/>
    <col min="6403" max="6403" width="15.875" style="50" customWidth="1"/>
    <col min="6404" max="6404" width="17.875" style="50" customWidth="1"/>
    <col min="6405" max="6405" width="16.125" style="50" customWidth="1"/>
    <col min="6406" max="6407" width="17.875" style="50" customWidth="1"/>
    <col min="6408" max="6409" width="18.25" style="50" bestFit="1" customWidth="1"/>
    <col min="6410" max="6410" width="17.5" style="50" customWidth="1"/>
    <col min="6411" max="6412" width="13.625" style="50" customWidth="1"/>
    <col min="6413" max="6414" width="10.75" style="50" bestFit="1" customWidth="1"/>
    <col min="6415" max="6415" width="9.875" style="50" bestFit="1" customWidth="1"/>
    <col min="6416" max="6416" width="10.75" style="50" bestFit="1" customWidth="1"/>
    <col min="6417" max="6656" width="8.875" style="50"/>
    <col min="6657" max="6657" width="17.375" style="50" customWidth="1"/>
    <col min="6658" max="6658" width="32.125" style="50" customWidth="1"/>
    <col min="6659" max="6659" width="15.875" style="50" customWidth="1"/>
    <col min="6660" max="6660" width="17.875" style="50" customWidth="1"/>
    <col min="6661" max="6661" width="16.125" style="50" customWidth="1"/>
    <col min="6662" max="6663" width="17.875" style="50" customWidth="1"/>
    <col min="6664" max="6665" width="18.25" style="50" bestFit="1" customWidth="1"/>
    <col min="6666" max="6666" width="17.5" style="50" customWidth="1"/>
    <col min="6667" max="6668" width="13.625" style="50" customWidth="1"/>
    <col min="6669" max="6670" width="10.75" style="50" bestFit="1" customWidth="1"/>
    <col min="6671" max="6671" width="9.875" style="50" bestFit="1" customWidth="1"/>
    <col min="6672" max="6672" width="10.75" style="50" bestFit="1" customWidth="1"/>
    <col min="6673" max="6912" width="8.875" style="50"/>
    <col min="6913" max="6913" width="17.375" style="50" customWidth="1"/>
    <col min="6914" max="6914" width="32.125" style="50" customWidth="1"/>
    <col min="6915" max="6915" width="15.875" style="50" customWidth="1"/>
    <col min="6916" max="6916" width="17.875" style="50" customWidth="1"/>
    <col min="6917" max="6917" width="16.125" style="50" customWidth="1"/>
    <col min="6918" max="6919" width="17.875" style="50" customWidth="1"/>
    <col min="6920" max="6921" width="18.25" style="50" bestFit="1" customWidth="1"/>
    <col min="6922" max="6922" width="17.5" style="50" customWidth="1"/>
    <col min="6923" max="6924" width="13.625" style="50" customWidth="1"/>
    <col min="6925" max="6926" width="10.75" style="50" bestFit="1" customWidth="1"/>
    <col min="6927" max="6927" width="9.875" style="50" bestFit="1" customWidth="1"/>
    <col min="6928" max="6928" width="10.75" style="50" bestFit="1" customWidth="1"/>
    <col min="6929" max="7168" width="8.875" style="50"/>
    <col min="7169" max="7169" width="17.375" style="50" customWidth="1"/>
    <col min="7170" max="7170" width="32.125" style="50" customWidth="1"/>
    <col min="7171" max="7171" width="15.875" style="50" customWidth="1"/>
    <col min="7172" max="7172" width="17.875" style="50" customWidth="1"/>
    <col min="7173" max="7173" width="16.125" style="50" customWidth="1"/>
    <col min="7174" max="7175" width="17.875" style="50" customWidth="1"/>
    <col min="7176" max="7177" width="18.25" style="50" bestFit="1" customWidth="1"/>
    <col min="7178" max="7178" width="17.5" style="50" customWidth="1"/>
    <col min="7179" max="7180" width="13.625" style="50" customWidth="1"/>
    <col min="7181" max="7182" width="10.75" style="50" bestFit="1" customWidth="1"/>
    <col min="7183" max="7183" width="9.875" style="50" bestFit="1" customWidth="1"/>
    <col min="7184" max="7184" width="10.75" style="50" bestFit="1" customWidth="1"/>
    <col min="7185" max="7424" width="8.875" style="50"/>
    <col min="7425" max="7425" width="17.375" style="50" customWidth="1"/>
    <col min="7426" max="7426" width="32.125" style="50" customWidth="1"/>
    <col min="7427" max="7427" width="15.875" style="50" customWidth="1"/>
    <col min="7428" max="7428" width="17.875" style="50" customWidth="1"/>
    <col min="7429" max="7429" width="16.125" style="50" customWidth="1"/>
    <col min="7430" max="7431" width="17.875" style="50" customWidth="1"/>
    <col min="7432" max="7433" width="18.25" style="50" bestFit="1" customWidth="1"/>
    <col min="7434" max="7434" width="17.5" style="50" customWidth="1"/>
    <col min="7435" max="7436" width="13.625" style="50" customWidth="1"/>
    <col min="7437" max="7438" width="10.75" style="50" bestFit="1" customWidth="1"/>
    <col min="7439" max="7439" width="9.875" style="50" bestFit="1" customWidth="1"/>
    <col min="7440" max="7440" width="10.75" style="50" bestFit="1" customWidth="1"/>
    <col min="7441" max="7680" width="8.875" style="50"/>
    <col min="7681" max="7681" width="17.375" style="50" customWidth="1"/>
    <col min="7682" max="7682" width="32.125" style="50" customWidth="1"/>
    <col min="7683" max="7683" width="15.875" style="50" customWidth="1"/>
    <col min="7684" max="7684" width="17.875" style="50" customWidth="1"/>
    <col min="7685" max="7685" width="16.125" style="50" customWidth="1"/>
    <col min="7686" max="7687" width="17.875" style="50" customWidth="1"/>
    <col min="7688" max="7689" width="18.25" style="50" bestFit="1" customWidth="1"/>
    <col min="7690" max="7690" width="17.5" style="50" customWidth="1"/>
    <col min="7691" max="7692" width="13.625" style="50" customWidth="1"/>
    <col min="7693" max="7694" width="10.75" style="50" bestFit="1" customWidth="1"/>
    <col min="7695" max="7695" width="9.875" style="50" bestFit="1" customWidth="1"/>
    <col min="7696" max="7696" width="10.75" style="50" bestFit="1" customWidth="1"/>
    <col min="7697" max="7936" width="8.875" style="50"/>
    <col min="7937" max="7937" width="17.375" style="50" customWidth="1"/>
    <col min="7938" max="7938" width="32.125" style="50" customWidth="1"/>
    <col min="7939" max="7939" width="15.875" style="50" customWidth="1"/>
    <col min="7940" max="7940" width="17.875" style="50" customWidth="1"/>
    <col min="7941" max="7941" width="16.125" style="50" customWidth="1"/>
    <col min="7942" max="7943" width="17.875" style="50" customWidth="1"/>
    <col min="7944" max="7945" width="18.25" style="50" bestFit="1" customWidth="1"/>
    <col min="7946" max="7946" width="17.5" style="50" customWidth="1"/>
    <col min="7947" max="7948" width="13.625" style="50" customWidth="1"/>
    <col min="7949" max="7950" width="10.75" style="50" bestFit="1" customWidth="1"/>
    <col min="7951" max="7951" width="9.875" style="50" bestFit="1" customWidth="1"/>
    <col min="7952" max="7952" width="10.75" style="50" bestFit="1" customWidth="1"/>
    <col min="7953" max="8192" width="8.875" style="50"/>
    <col min="8193" max="8193" width="17.375" style="50" customWidth="1"/>
    <col min="8194" max="8194" width="32.125" style="50" customWidth="1"/>
    <col min="8195" max="8195" width="15.875" style="50" customWidth="1"/>
    <col min="8196" max="8196" width="17.875" style="50" customWidth="1"/>
    <col min="8197" max="8197" width="16.125" style="50" customWidth="1"/>
    <col min="8198" max="8199" width="17.875" style="50" customWidth="1"/>
    <col min="8200" max="8201" width="18.25" style="50" bestFit="1" customWidth="1"/>
    <col min="8202" max="8202" width="17.5" style="50" customWidth="1"/>
    <col min="8203" max="8204" width="13.625" style="50" customWidth="1"/>
    <col min="8205" max="8206" width="10.75" style="50" bestFit="1" customWidth="1"/>
    <col min="8207" max="8207" width="9.875" style="50" bestFit="1" customWidth="1"/>
    <col min="8208" max="8208" width="10.75" style="50" bestFit="1" customWidth="1"/>
    <col min="8209" max="8448" width="8.875" style="50"/>
    <col min="8449" max="8449" width="17.375" style="50" customWidth="1"/>
    <col min="8450" max="8450" width="32.125" style="50" customWidth="1"/>
    <col min="8451" max="8451" width="15.875" style="50" customWidth="1"/>
    <col min="8452" max="8452" width="17.875" style="50" customWidth="1"/>
    <col min="8453" max="8453" width="16.125" style="50" customWidth="1"/>
    <col min="8454" max="8455" width="17.875" style="50" customWidth="1"/>
    <col min="8456" max="8457" width="18.25" style="50" bestFit="1" customWidth="1"/>
    <col min="8458" max="8458" width="17.5" style="50" customWidth="1"/>
    <col min="8459" max="8460" width="13.625" style="50" customWidth="1"/>
    <col min="8461" max="8462" width="10.75" style="50" bestFit="1" customWidth="1"/>
    <col min="8463" max="8463" width="9.875" style="50" bestFit="1" customWidth="1"/>
    <col min="8464" max="8464" width="10.75" style="50" bestFit="1" customWidth="1"/>
    <col min="8465" max="8704" width="8.875" style="50"/>
    <col min="8705" max="8705" width="17.375" style="50" customWidth="1"/>
    <col min="8706" max="8706" width="32.125" style="50" customWidth="1"/>
    <col min="8707" max="8707" width="15.875" style="50" customWidth="1"/>
    <col min="8708" max="8708" width="17.875" style="50" customWidth="1"/>
    <col min="8709" max="8709" width="16.125" style="50" customWidth="1"/>
    <col min="8710" max="8711" width="17.875" style="50" customWidth="1"/>
    <col min="8712" max="8713" width="18.25" style="50" bestFit="1" customWidth="1"/>
    <col min="8714" max="8714" width="17.5" style="50" customWidth="1"/>
    <col min="8715" max="8716" width="13.625" style="50" customWidth="1"/>
    <col min="8717" max="8718" width="10.75" style="50" bestFit="1" customWidth="1"/>
    <col min="8719" max="8719" width="9.875" style="50" bestFit="1" customWidth="1"/>
    <col min="8720" max="8720" width="10.75" style="50" bestFit="1" customWidth="1"/>
    <col min="8721" max="8960" width="8.875" style="50"/>
    <col min="8961" max="8961" width="17.375" style="50" customWidth="1"/>
    <col min="8962" max="8962" width="32.125" style="50" customWidth="1"/>
    <col min="8963" max="8963" width="15.875" style="50" customWidth="1"/>
    <col min="8964" max="8964" width="17.875" style="50" customWidth="1"/>
    <col min="8965" max="8965" width="16.125" style="50" customWidth="1"/>
    <col min="8966" max="8967" width="17.875" style="50" customWidth="1"/>
    <col min="8968" max="8969" width="18.25" style="50" bestFit="1" customWidth="1"/>
    <col min="8970" max="8970" width="17.5" style="50" customWidth="1"/>
    <col min="8971" max="8972" width="13.625" style="50" customWidth="1"/>
    <col min="8973" max="8974" width="10.75" style="50" bestFit="1" customWidth="1"/>
    <col min="8975" max="8975" width="9.875" style="50" bestFit="1" customWidth="1"/>
    <col min="8976" max="8976" width="10.75" style="50" bestFit="1" customWidth="1"/>
    <col min="8977" max="9216" width="8.875" style="50"/>
    <col min="9217" max="9217" width="17.375" style="50" customWidth="1"/>
    <col min="9218" max="9218" width="32.125" style="50" customWidth="1"/>
    <col min="9219" max="9219" width="15.875" style="50" customWidth="1"/>
    <col min="9220" max="9220" width="17.875" style="50" customWidth="1"/>
    <col min="9221" max="9221" width="16.125" style="50" customWidth="1"/>
    <col min="9222" max="9223" width="17.875" style="50" customWidth="1"/>
    <col min="9224" max="9225" width="18.25" style="50" bestFit="1" customWidth="1"/>
    <col min="9226" max="9226" width="17.5" style="50" customWidth="1"/>
    <col min="9227" max="9228" width="13.625" style="50" customWidth="1"/>
    <col min="9229" max="9230" width="10.75" style="50" bestFit="1" customWidth="1"/>
    <col min="9231" max="9231" width="9.875" style="50" bestFit="1" customWidth="1"/>
    <col min="9232" max="9232" width="10.75" style="50" bestFit="1" customWidth="1"/>
    <col min="9233" max="9472" width="8.875" style="50"/>
    <col min="9473" max="9473" width="17.375" style="50" customWidth="1"/>
    <col min="9474" max="9474" width="32.125" style="50" customWidth="1"/>
    <col min="9475" max="9475" width="15.875" style="50" customWidth="1"/>
    <col min="9476" max="9476" width="17.875" style="50" customWidth="1"/>
    <col min="9477" max="9477" width="16.125" style="50" customWidth="1"/>
    <col min="9478" max="9479" width="17.875" style="50" customWidth="1"/>
    <col min="9480" max="9481" width="18.25" style="50" bestFit="1" customWidth="1"/>
    <col min="9482" max="9482" width="17.5" style="50" customWidth="1"/>
    <col min="9483" max="9484" width="13.625" style="50" customWidth="1"/>
    <col min="9485" max="9486" width="10.75" style="50" bestFit="1" customWidth="1"/>
    <col min="9487" max="9487" width="9.875" style="50" bestFit="1" customWidth="1"/>
    <col min="9488" max="9488" width="10.75" style="50" bestFit="1" customWidth="1"/>
    <col min="9489" max="9728" width="8.875" style="50"/>
    <col min="9729" max="9729" width="17.375" style="50" customWidth="1"/>
    <col min="9730" max="9730" width="32.125" style="50" customWidth="1"/>
    <col min="9731" max="9731" width="15.875" style="50" customWidth="1"/>
    <col min="9732" max="9732" width="17.875" style="50" customWidth="1"/>
    <col min="9733" max="9733" width="16.125" style="50" customWidth="1"/>
    <col min="9734" max="9735" width="17.875" style="50" customWidth="1"/>
    <col min="9736" max="9737" width="18.25" style="50" bestFit="1" customWidth="1"/>
    <col min="9738" max="9738" width="17.5" style="50" customWidth="1"/>
    <col min="9739" max="9740" width="13.625" style="50" customWidth="1"/>
    <col min="9741" max="9742" width="10.75" style="50" bestFit="1" customWidth="1"/>
    <col min="9743" max="9743" width="9.875" style="50" bestFit="1" customWidth="1"/>
    <col min="9744" max="9744" width="10.75" style="50" bestFit="1" customWidth="1"/>
    <col min="9745" max="9984" width="8.875" style="50"/>
    <col min="9985" max="9985" width="17.375" style="50" customWidth="1"/>
    <col min="9986" max="9986" width="32.125" style="50" customWidth="1"/>
    <col min="9987" max="9987" width="15.875" style="50" customWidth="1"/>
    <col min="9988" max="9988" width="17.875" style="50" customWidth="1"/>
    <col min="9989" max="9989" width="16.125" style="50" customWidth="1"/>
    <col min="9990" max="9991" width="17.875" style="50" customWidth="1"/>
    <col min="9992" max="9993" width="18.25" style="50" bestFit="1" customWidth="1"/>
    <col min="9994" max="9994" width="17.5" style="50" customWidth="1"/>
    <col min="9995" max="9996" width="13.625" style="50" customWidth="1"/>
    <col min="9997" max="9998" width="10.75" style="50" bestFit="1" customWidth="1"/>
    <col min="9999" max="9999" width="9.875" style="50" bestFit="1" customWidth="1"/>
    <col min="10000" max="10000" width="10.75" style="50" bestFit="1" customWidth="1"/>
    <col min="10001" max="10240" width="8.875" style="50"/>
    <col min="10241" max="10241" width="17.375" style="50" customWidth="1"/>
    <col min="10242" max="10242" width="32.125" style="50" customWidth="1"/>
    <col min="10243" max="10243" width="15.875" style="50" customWidth="1"/>
    <col min="10244" max="10244" width="17.875" style="50" customWidth="1"/>
    <col min="10245" max="10245" width="16.125" style="50" customWidth="1"/>
    <col min="10246" max="10247" width="17.875" style="50" customWidth="1"/>
    <col min="10248" max="10249" width="18.25" style="50" bestFit="1" customWidth="1"/>
    <col min="10250" max="10250" width="17.5" style="50" customWidth="1"/>
    <col min="10251" max="10252" width="13.625" style="50" customWidth="1"/>
    <col min="10253" max="10254" width="10.75" style="50" bestFit="1" customWidth="1"/>
    <col min="10255" max="10255" width="9.875" style="50" bestFit="1" customWidth="1"/>
    <col min="10256" max="10256" width="10.75" style="50" bestFit="1" customWidth="1"/>
    <col min="10257" max="10496" width="8.875" style="50"/>
    <col min="10497" max="10497" width="17.375" style="50" customWidth="1"/>
    <col min="10498" max="10498" width="32.125" style="50" customWidth="1"/>
    <col min="10499" max="10499" width="15.875" style="50" customWidth="1"/>
    <col min="10500" max="10500" width="17.875" style="50" customWidth="1"/>
    <col min="10501" max="10501" width="16.125" style="50" customWidth="1"/>
    <col min="10502" max="10503" width="17.875" style="50" customWidth="1"/>
    <col min="10504" max="10505" width="18.25" style="50" bestFit="1" customWidth="1"/>
    <col min="10506" max="10506" width="17.5" style="50" customWidth="1"/>
    <col min="10507" max="10508" width="13.625" style="50" customWidth="1"/>
    <col min="10509" max="10510" width="10.75" style="50" bestFit="1" customWidth="1"/>
    <col min="10511" max="10511" width="9.875" style="50" bestFit="1" customWidth="1"/>
    <col min="10512" max="10512" width="10.75" style="50" bestFit="1" customWidth="1"/>
    <col min="10513" max="10752" width="8.875" style="50"/>
    <col min="10753" max="10753" width="17.375" style="50" customWidth="1"/>
    <col min="10754" max="10754" width="32.125" style="50" customWidth="1"/>
    <col min="10755" max="10755" width="15.875" style="50" customWidth="1"/>
    <col min="10756" max="10756" width="17.875" style="50" customWidth="1"/>
    <col min="10757" max="10757" width="16.125" style="50" customWidth="1"/>
    <col min="10758" max="10759" width="17.875" style="50" customWidth="1"/>
    <col min="10760" max="10761" width="18.25" style="50" bestFit="1" customWidth="1"/>
    <col min="10762" max="10762" width="17.5" style="50" customWidth="1"/>
    <col min="10763" max="10764" width="13.625" style="50" customWidth="1"/>
    <col min="10765" max="10766" width="10.75" style="50" bestFit="1" customWidth="1"/>
    <col min="10767" max="10767" width="9.875" style="50" bestFit="1" customWidth="1"/>
    <col min="10768" max="10768" width="10.75" style="50" bestFit="1" customWidth="1"/>
    <col min="10769" max="11008" width="8.875" style="50"/>
    <col min="11009" max="11009" width="17.375" style="50" customWidth="1"/>
    <col min="11010" max="11010" width="32.125" style="50" customWidth="1"/>
    <col min="11011" max="11011" width="15.875" style="50" customWidth="1"/>
    <col min="11012" max="11012" width="17.875" style="50" customWidth="1"/>
    <col min="11013" max="11013" width="16.125" style="50" customWidth="1"/>
    <col min="11014" max="11015" width="17.875" style="50" customWidth="1"/>
    <col min="11016" max="11017" width="18.25" style="50" bestFit="1" customWidth="1"/>
    <col min="11018" max="11018" width="17.5" style="50" customWidth="1"/>
    <col min="11019" max="11020" width="13.625" style="50" customWidth="1"/>
    <col min="11021" max="11022" width="10.75" style="50" bestFit="1" customWidth="1"/>
    <col min="11023" max="11023" width="9.875" style="50" bestFit="1" customWidth="1"/>
    <col min="11024" max="11024" width="10.75" style="50" bestFit="1" customWidth="1"/>
    <col min="11025" max="11264" width="8.875" style="50"/>
    <col min="11265" max="11265" width="17.375" style="50" customWidth="1"/>
    <col min="11266" max="11266" width="32.125" style="50" customWidth="1"/>
    <col min="11267" max="11267" width="15.875" style="50" customWidth="1"/>
    <col min="11268" max="11268" width="17.875" style="50" customWidth="1"/>
    <col min="11269" max="11269" width="16.125" style="50" customWidth="1"/>
    <col min="11270" max="11271" width="17.875" style="50" customWidth="1"/>
    <col min="11272" max="11273" width="18.25" style="50" bestFit="1" customWidth="1"/>
    <col min="11274" max="11274" width="17.5" style="50" customWidth="1"/>
    <col min="11275" max="11276" width="13.625" style="50" customWidth="1"/>
    <col min="11277" max="11278" width="10.75" style="50" bestFit="1" customWidth="1"/>
    <col min="11279" max="11279" width="9.875" style="50" bestFit="1" customWidth="1"/>
    <col min="11280" max="11280" width="10.75" style="50" bestFit="1" customWidth="1"/>
    <col min="11281" max="11520" width="8.875" style="50"/>
    <col min="11521" max="11521" width="17.375" style="50" customWidth="1"/>
    <col min="11522" max="11522" width="32.125" style="50" customWidth="1"/>
    <col min="11523" max="11523" width="15.875" style="50" customWidth="1"/>
    <col min="11524" max="11524" width="17.875" style="50" customWidth="1"/>
    <col min="11525" max="11525" width="16.125" style="50" customWidth="1"/>
    <col min="11526" max="11527" width="17.875" style="50" customWidth="1"/>
    <col min="11528" max="11529" width="18.25" style="50" bestFit="1" customWidth="1"/>
    <col min="11530" max="11530" width="17.5" style="50" customWidth="1"/>
    <col min="11531" max="11532" width="13.625" style="50" customWidth="1"/>
    <col min="11533" max="11534" width="10.75" style="50" bestFit="1" customWidth="1"/>
    <col min="11535" max="11535" width="9.875" style="50" bestFit="1" customWidth="1"/>
    <col min="11536" max="11536" width="10.75" style="50" bestFit="1" customWidth="1"/>
    <col min="11537" max="11776" width="8.875" style="50"/>
    <col min="11777" max="11777" width="17.375" style="50" customWidth="1"/>
    <col min="11778" max="11778" width="32.125" style="50" customWidth="1"/>
    <col min="11779" max="11779" width="15.875" style="50" customWidth="1"/>
    <col min="11780" max="11780" width="17.875" style="50" customWidth="1"/>
    <col min="11781" max="11781" width="16.125" style="50" customWidth="1"/>
    <col min="11782" max="11783" width="17.875" style="50" customWidth="1"/>
    <col min="11784" max="11785" width="18.25" style="50" bestFit="1" customWidth="1"/>
    <col min="11786" max="11786" width="17.5" style="50" customWidth="1"/>
    <col min="11787" max="11788" width="13.625" style="50" customWidth="1"/>
    <col min="11789" max="11790" width="10.75" style="50" bestFit="1" customWidth="1"/>
    <col min="11791" max="11791" width="9.875" style="50" bestFit="1" customWidth="1"/>
    <col min="11792" max="11792" width="10.75" style="50" bestFit="1" customWidth="1"/>
    <col min="11793" max="12032" width="8.875" style="50"/>
    <col min="12033" max="12033" width="17.375" style="50" customWidth="1"/>
    <col min="12034" max="12034" width="32.125" style="50" customWidth="1"/>
    <col min="12035" max="12035" width="15.875" style="50" customWidth="1"/>
    <col min="12036" max="12036" width="17.875" style="50" customWidth="1"/>
    <col min="12037" max="12037" width="16.125" style="50" customWidth="1"/>
    <col min="12038" max="12039" width="17.875" style="50" customWidth="1"/>
    <col min="12040" max="12041" width="18.25" style="50" bestFit="1" customWidth="1"/>
    <col min="12042" max="12042" width="17.5" style="50" customWidth="1"/>
    <col min="12043" max="12044" width="13.625" style="50" customWidth="1"/>
    <col min="12045" max="12046" width="10.75" style="50" bestFit="1" customWidth="1"/>
    <col min="12047" max="12047" width="9.875" style="50" bestFit="1" customWidth="1"/>
    <col min="12048" max="12048" width="10.75" style="50" bestFit="1" customWidth="1"/>
    <col min="12049" max="12288" width="8.875" style="50"/>
    <col min="12289" max="12289" width="17.375" style="50" customWidth="1"/>
    <col min="12290" max="12290" width="32.125" style="50" customWidth="1"/>
    <col min="12291" max="12291" width="15.875" style="50" customWidth="1"/>
    <col min="12292" max="12292" width="17.875" style="50" customWidth="1"/>
    <col min="12293" max="12293" width="16.125" style="50" customWidth="1"/>
    <col min="12294" max="12295" width="17.875" style="50" customWidth="1"/>
    <col min="12296" max="12297" width="18.25" style="50" bestFit="1" customWidth="1"/>
    <col min="12298" max="12298" width="17.5" style="50" customWidth="1"/>
    <col min="12299" max="12300" width="13.625" style="50" customWidth="1"/>
    <col min="12301" max="12302" width="10.75" style="50" bestFit="1" customWidth="1"/>
    <col min="12303" max="12303" width="9.875" style="50" bestFit="1" customWidth="1"/>
    <col min="12304" max="12304" width="10.75" style="50" bestFit="1" customWidth="1"/>
    <col min="12305" max="12544" width="8.875" style="50"/>
    <col min="12545" max="12545" width="17.375" style="50" customWidth="1"/>
    <col min="12546" max="12546" width="32.125" style="50" customWidth="1"/>
    <col min="12547" max="12547" width="15.875" style="50" customWidth="1"/>
    <col min="12548" max="12548" width="17.875" style="50" customWidth="1"/>
    <col min="12549" max="12549" width="16.125" style="50" customWidth="1"/>
    <col min="12550" max="12551" width="17.875" style="50" customWidth="1"/>
    <col min="12552" max="12553" width="18.25" style="50" bestFit="1" customWidth="1"/>
    <col min="12554" max="12554" width="17.5" style="50" customWidth="1"/>
    <col min="12555" max="12556" width="13.625" style="50" customWidth="1"/>
    <col min="12557" max="12558" width="10.75" style="50" bestFit="1" customWidth="1"/>
    <col min="12559" max="12559" width="9.875" style="50" bestFit="1" customWidth="1"/>
    <col min="12560" max="12560" width="10.75" style="50" bestFit="1" customWidth="1"/>
    <col min="12561" max="12800" width="8.875" style="50"/>
    <col min="12801" max="12801" width="17.375" style="50" customWidth="1"/>
    <col min="12802" max="12802" width="32.125" style="50" customWidth="1"/>
    <col min="12803" max="12803" width="15.875" style="50" customWidth="1"/>
    <col min="12804" max="12804" width="17.875" style="50" customWidth="1"/>
    <col min="12805" max="12805" width="16.125" style="50" customWidth="1"/>
    <col min="12806" max="12807" width="17.875" style="50" customWidth="1"/>
    <col min="12808" max="12809" width="18.25" style="50" bestFit="1" customWidth="1"/>
    <col min="12810" max="12810" width="17.5" style="50" customWidth="1"/>
    <col min="12811" max="12812" width="13.625" style="50" customWidth="1"/>
    <col min="12813" max="12814" width="10.75" style="50" bestFit="1" customWidth="1"/>
    <col min="12815" max="12815" width="9.875" style="50" bestFit="1" customWidth="1"/>
    <col min="12816" max="12816" width="10.75" style="50" bestFit="1" customWidth="1"/>
    <col min="12817" max="13056" width="8.875" style="50"/>
    <col min="13057" max="13057" width="17.375" style="50" customWidth="1"/>
    <col min="13058" max="13058" width="32.125" style="50" customWidth="1"/>
    <col min="13059" max="13059" width="15.875" style="50" customWidth="1"/>
    <col min="13060" max="13060" width="17.875" style="50" customWidth="1"/>
    <col min="13061" max="13061" width="16.125" style="50" customWidth="1"/>
    <col min="13062" max="13063" width="17.875" style="50" customWidth="1"/>
    <col min="13064" max="13065" width="18.25" style="50" bestFit="1" customWidth="1"/>
    <col min="13066" max="13066" width="17.5" style="50" customWidth="1"/>
    <col min="13067" max="13068" width="13.625" style="50" customWidth="1"/>
    <col min="13069" max="13070" width="10.75" style="50" bestFit="1" customWidth="1"/>
    <col min="13071" max="13071" width="9.875" style="50" bestFit="1" customWidth="1"/>
    <col min="13072" max="13072" width="10.75" style="50" bestFit="1" customWidth="1"/>
    <col min="13073" max="13312" width="8.875" style="50"/>
    <col min="13313" max="13313" width="17.375" style="50" customWidth="1"/>
    <col min="13314" max="13314" width="32.125" style="50" customWidth="1"/>
    <col min="13315" max="13315" width="15.875" style="50" customWidth="1"/>
    <col min="13316" max="13316" width="17.875" style="50" customWidth="1"/>
    <col min="13317" max="13317" width="16.125" style="50" customWidth="1"/>
    <col min="13318" max="13319" width="17.875" style="50" customWidth="1"/>
    <col min="13320" max="13321" width="18.25" style="50" bestFit="1" customWidth="1"/>
    <col min="13322" max="13322" width="17.5" style="50" customWidth="1"/>
    <col min="13323" max="13324" width="13.625" style="50" customWidth="1"/>
    <col min="13325" max="13326" width="10.75" style="50" bestFit="1" customWidth="1"/>
    <col min="13327" max="13327" width="9.875" style="50" bestFit="1" customWidth="1"/>
    <col min="13328" max="13328" width="10.75" style="50" bestFit="1" customWidth="1"/>
    <col min="13329" max="13568" width="8.875" style="50"/>
    <col min="13569" max="13569" width="17.375" style="50" customWidth="1"/>
    <col min="13570" max="13570" width="32.125" style="50" customWidth="1"/>
    <col min="13571" max="13571" width="15.875" style="50" customWidth="1"/>
    <col min="13572" max="13572" width="17.875" style="50" customWidth="1"/>
    <col min="13573" max="13573" width="16.125" style="50" customWidth="1"/>
    <col min="13574" max="13575" width="17.875" style="50" customWidth="1"/>
    <col min="13576" max="13577" width="18.25" style="50" bestFit="1" customWidth="1"/>
    <col min="13578" max="13578" width="17.5" style="50" customWidth="1"/>
    <col min="13579" max="13580" width="13.625" style="50" customWidth="1"/>
    <col min="13581" max="13582" width="10.75" style="50" bestFit="1" customWidth="1"/>
    <col min="13583" max="13583" width="9.875" style="50" bestFit="1" customWidth="1"/>
    <col min="13584" max="13584" width="10.75" style="50" bestFit="1" customWidth="1"/>
    <col min="13585" max="13824" width="8.875" style="50"/>
    <col min="13825" max="13825" width="17.375" style="50" customWidth="1"/>
    <col min="13826" max="13826" width="32.125" style="50" customWidth="1"/>
    <col min="13827" max="13827" width="15.875" style="50" customWidth="1"/>
    <col min="13828" max="13828" width="17.875" style="50" customWidth="1"/>
    <col min="13829" max="13829" width="16.125" style="50" customWidth="1"/>
    <col min="13830" max="13831" width="17.875" style="50" customWidth="1"/>
    <col min="13832" max="13833" width="18.25" style="50" bestFit="1" customWidth="1"/>
    <col min="13834" max="13834" width="17.5" style="50" customWidth="1"/>
    <col min="13835" max="13836" width="13.625" style="50" customWidth="1"/>
    <col min="13837" max="13838" width="10.75" style="50" bestFit="1" customWidth="1"/>
    <col min="13839" max="13839" width="9.875" style="50" bestFit="1" customWidth="1"/>
    <col min="13840" max="13840" width="10.75" style="50" bestFit="1" customWidth="1"/>
    <col min="13841" max="14080" width="8.875" style="50"/>
    <col min="14081" max="14081" width="17.375" style="50" customWidth="1"/>
    <col min="14082" max="14082" width="32.125" style="50" customWidth="1"/>
    <col min="14083" max="14083" width="15.875" style="50" customWidth="1"/>
    <col min="14084" max="14084" width="17.875" style="50" customWidth="1"/>
    <col min="14085" max="14085" width="16.125" style="50" customWidth="1"/>
    <col min="14086" max="14087" width="17.875" style="50" customWidth="1"/>
    <col min="14088" max="14089" width="18.25" style="50" bestFit="1" customWidth="1"/>
    <col min="14090" max="14090" width="17.5" style="50" customWidth="1"/>
    <col min="14091" max="14092" width="13.625" style="50" customWidth="1"/>
    <col min="14093" max="14094" width="10.75" style="50" bestFit="1" customWidth="1"/>
    <col min="14095" max="14095" width="9.875" style="50" bestFit="1" customWidth="1"/>
    <col min="14096" max="14096" width="10.75" style="50" bestFit="1" customWidth="1"/>
    <col min="14097" max="14336" width="8.875" style="50"/>
    <col min="14337" max="14337" width="17.375" style="50" customWidth="1"/>
    <col min="14338" max="14338" width="32.125" style="50" customWidth="1"/>
    <col min="14339" max="14339" width="15.875" style="50" customWidth="1"/>
    <col min="14340" max="14340" width="17.875" style="50" customWidth="1"/>
    <col min="14341" max="14341" width="16.125" style="50" customWidth="1"/>
    <col min="14342" max="14343" width="17.875" style="50" customWidth="1"/>
    <col min="14344" max="14345" width="18.25" style="50" bestFit="1" customWidth="1"/>
    <col min="14346" max="14346" width="17.5" style="50" customWidth="1"/>
    <col min="14347" max="14348" width="13.625" style="50" customWidth="1"/>
    <col min="14349" max="14350" width="10.75" style="50" bestFit="1" customWidth="1"/>
    <col min="14351" max="14351" width="9.875" style="50" bestFit="1" customWidth="1"/>
    <col min="14352" max="14352" width="10.75" style="50" bestFit="1" customWidth="1"/>
    <col min="14353" max="14592" width="8.875" style="50"/>
    <col min="14593" max="14593" width="17.375" style="50" customWidth="1"/>
    <col min="14594" max="14594" width="32.125" style="50" customWidth="1"/>
    <col min="14595" max="14595" width="15.875" style="50" customWidth="1"/>
    <col min="14596" max="14596" width="17.875" style="50" customWidth="1"/>
    <col min="14597" max="14597" width="16.125" style="50" customWidth="1"/>
    <col min="14598" max="14599" width="17.875" style="50" customWidth="1"/>
    <col min="14600" max="14601" width="18.25" style="50" bestFit="1" customWidth="1"/>
    <col min="14602" max="14602" width="17.5" style="50" customWidth="1"/>
    <col min="14603" max="14604" width="13.625" style="50" customWidth="1"/>
    <col min="14605" max="14606" width="10.75" style="50" bestFit="1" customWidth="1"/>
    <col min="14607" max="14607" width="9.875" style="50" bestFit="1" customWidth="1"/>
    <col min="14608" max="14608" width="10.75" style="50" bestFit="1" customWidth="1"/>
    <col min="14609" max="14848" width="8.875" style="50"/>
    <col min="14849" max="14849" width="17.375" style="50" customWidth="1"/>
    <col min="14850" max="14850" width="32.125" style="50" customWidth="1"/>
    <col min="14851" max="14851" width="15.875" style="50" customWidth="1"/>
    <col min="14852" max="14852" width="17.875" style="50" customWidth="1"/>
    <col min="14853" max="14853" width="16.125" style="50" customWidth="1"/>
    <col min="14854" max="14855" width="17.875" style="50" customWidth="1"/>
    <col min="14856" max="14857" width="18.25" style="50" bestFit="1" customWidth="1"/>
    <col min="14858" max="14858" width="17.5" style="50" customWidth="1"/>
    <col min="14859" max="14860" width="13.625" style="50" customWidth="1"/>
    <col min="14861" max="14862" width="10.75" style="50" bestFit="1" customWidth="1"/>
    <col min="14863" max="14863" width="9.875" style="50" bestFit="1" customWidth="1"/>
    <col min="14864" max="14864" width="10.75" style="50" bestFit="1" customWidth="1"/>
    <col min="14865" max="15104" width="8.875" style="50"/>
    <col min="15105" max="15105" width="17.375" style="50" customWidth="1"/>
    <col min="15106" max="15106" width="32.125" style="50" customWidth="1"/>
    <col min="15107" max="15107" width="15.875" style="50" customWidth="1"/>
    <col min="15108" max="15108" width="17.875" style="50" customWidth="1"/>
    <col min="15109" max="15109" width="16.125" style="50" customWidth="1"/>
    <col min="15110" max="15111" width="17.875" style="50" customWidth="1"/>
    <col min="15112" max="15113" width="18.25" style="50" bestFit="1" customWidth="1"/>
    <col min="15114" max="15114" width="17.5" style="50" customWidth="1"/>
    <col min="15115" max="15116" width="13.625" style="50" customWidth="1"/>
    <col min="15117" max="15118" width="10.75" style="50" bestFit="1" customWidth="1"/>
    <col min="15119" max="15119" width="9.875" style="50" bestFit="1" customWidth="1"/>
    <col min="15120" max="15120" width="10.75" style="50" bestFit="1" customWidth="1"/>
    <col min="15121" max="15360" width="8.875" style="50"/>
    <col min="15361" max="15361" width="17.375" style="50" customWidth="1"/>
    <col min="15362" max="15362" width="32.125" style="50" customWidth="1"/>
    <col min="15363" max="15363" width="15.875" style="50" customWidth="1"/>
    <col min="15364" max="15364" width="17.875" style="50" customWidth="1"/>
    <col min="15365" max="15365" width="16.125" style="50" customWidth="1"/>
    <col min="15366" max="15367" width="17.875" style="50" customWidth="1"/>
    <col min="15368" max="15369" width="18.25" style="50" bestFit="1" customWidth="1"/>
    <col min="15370" max="15370" width="17.5" style="50" customWidth="1"/>
    <col min="15371" max="15372" width="13.625" style="50" customWidth="1"/>
    <col min="15373" max="15374" width="10.75" style="50" bestFit="1" customWidth="1"/>
    <col min="15375" max="15375" width="9.875" style="50" bestFit="1" customWidth="1"/>
    <col min="15376" max="15376" width="10.75" style="50" bestFit="1" customWidth="1"/>
    <col min="15377" max="15616" width="8.875" style="50"/>
    <col min="15617" max="15617" width="17.375" style="50" customWidth="1"/>
    <col min="15618" max="15618" width="32.125" style="50" customWidth="1"/>
    <col min="15619" max="15619" width="15.875" style="50" customWidth="1"/>
    <col min="15620" max="15620" width="17.875" style="50" customWidth="1"/>
    <col min="15621" max="15621" width="16.125" style="50" customWidth="1"/>
    <col min="15622" max="15623" width="17.875" style="50" customWidth="1"/>
    <col min="15624" max="15625" width="18.25" style="50" bestFit="1" customWidth="1"/>
    <col min="15626" max="15626" width="17.5" style="50" customWidth="1"/>
    <col min="15627" max="15628" width="13.625" style="50" customWidth="1"/>
    <col min="15629" max="15630" width="10.75" style="50" bestFit="1" customWidth="1"/>
    <col min="15631" max="15631" width="9.875" style="50" bestFit="1" customWidth="1"/>
    <col min="15632" max="15632" width="10.75" style="50" bestFit="1" customWidth="1"/>
    <col min="15633" max="15872" width="8.875" style="50"/>
    <col min="15873" max="15873" width="17.375" style="50" customWidth="1"/>
    <col min="15874" max="15874" width="32.125" style="50" customWidth="1"/>
    <col min="15875" max="15875" width="15.875" style="50" customWidth="1"/>
    <col min="15876" max="15876" width="17.875" style="50" customWidth="1"/>
    <col min="15877" max="15877" width="16.125" style="50" customWidth="1"/>
    <col min="15878" max="15879" width="17.875" style="50" customWidth="1"/>
    <col min="15880" max="15881" width="18.25" style="50" bestFit="1" customWidth="1"/>
    <col min="15882" max="15882" width="17.5" style="50" customWidth="1"/>
    <col min="15883" max="15884" width="13.625" style="50" customWidth="1"/>
    <col min="15885" max="15886" width="10.75" style="50" bestFit="1" customWidth="1"/>
    <col min="15887" max="15887" width="9.875" style="50" bestFit="1" customWidth="1"/>
    <col min="15888" max="15888" width="10.75" style="50" bestFit="1" customWidth="1"/>
    <col min="15889" max="16128" width="8.875" style="50"/>
    <col min="16129" max="16129" width="17.375" style="50" customWidth="1"/>
    <col min="16130" max="16130" width="32.125" style="50" customWidth="1"/>
    <col min="16131" max="16131" width="15.875" style="50" customWidth="1"/>
    <col min="16132" max="16132" width="17.875" style="50" customWidth="1"/>
    <col min="16133" max="16133" width="16.125" style="50" customWidth="1"/>
    <col min="16134" max="16135" width="17.875" style="50" customWidth="1"/>
    <col min="16136" max="16137" width="18.25" style="50" bestFit="1" customWidth="1"/>
    <col min="16138" max="16138" width="17.5" style="50" customWidth="1"/>
    <col min="16139" max="16140" width="13.625" style="50" customWidth="1"/>
    <col min="16141" max="16142" width="10.75" style="50" bestFit="1" customWidth="1"/>
    <col min="16143" max="16143" width="9.875" style="50" bestFit="1" customWidth="1"/>
    <col min="16144" max="16144" width="10.75" style="50" bestFit="1" customWidth="1"/>
    <col min="16145" max="16384" width="8.875" style="50"/>
  </cols>
  <sheetData>
    <row r="1" spans="1:9" ht="15.75" hidden="1" customHeight="1">
      <c r="A1" s="162" t="s">
        <v>136</v>
      </c>
      <c r="B1" s="162"/>
      <c r="C1" s="162"/>
      <c r="D1" s="162"/>
      <c r="E1" s="162"/>
      <c r="F1" s="162"/>
      <c r="G1" s="162"/>
      <c r="H1" s="80"/>
      <c r="I1" s="80"/>
    </row>
    <row r="2" spans="1:9" ht="15.75" hidden="1" customHeight="1">
      <c r="A2" s="80"/>
      <c r="B2" s="80"/>
      <c r="C2" s="80"/>
      <c r="D2" s="80"/>
      <c r="E2" s="162" t="s">
        <v>81</v>
      </c>
      <c r="F2" s="162"/>
      <c r="G2" s="162"/>
      <c r="H2" s="80"/>
      <c r="I2" s="80"/>
    </row>
    <row r="3" spans="1:9" s="81" customFormat="1">
      <c r="A3" s="80"/>
      <c r="B3" s="80"/>
      <c r="C3" s="80"/>
      <c r="D3" s="80"/>
      <c r="H3" s="80"/>
      <c r="I3" s="80"/>
    </row>
    <row r="4" spans="1:9" s="81" customFormat="1">
      <c r="A4" s="80"/>
      <c r="B4" s="81" t="s">
        <v>137</v>
      </c>
      <c r="C4" s="80"/>
      <c r="D4" s="80"/>
      <c r="H4" s="80"/>
      <c r="I4" s="80"/>
    </row>
    <row r="5" spans="1:9" s="49" customFormat="1">
      <c r="A5" s="80"/>
      <c r="B5" s="81" t="s">
        <v>150</v>
      </c>
      <c r="C5" s="80"/>
      <c r="D5" s="80"/>
      <c r="E5" s="81"/>
      <c r="F5" s="81"/>
      <c r="G5" s="81"/>
      <c r="H5" s="80"/>
      <c r="I5" s="80"/>
    </row>
    <row r="6" spans="1:9" s="49" customFormat="1" ht="24.75" customHeight="1">
      <c r="A6" s="80"/>
      <c r="B6" s="163" t="s">
        <v>138</v>
      </c>
      <c r="C6" s="163"/>
      <c r="D6" s="163"/>
      <c r="E6" s="163"/>
      <c r="F6" s="163"/>
      <c r="G6" s="163"/>
      <c r="H6" s="163"/>
    </row>
    <row r="7" spans="1:9" s="84" customFormat="1" ht="94.5">
      <c r="A7" s="82" t="s">
        <v>82</v>
      </c>
      <c r="B7" s="82" t="s">
        <v>83</v>
      </c>
      <c r="C7" s="82" t="s">
        <v>151</v>
      </c>
      <c r="D7" s="82" t="s">
        <v>129</v>
      </c>
      <c r="E7" s="83" t="s">
        <v>139</v>
      </c>
      <c r="F7" s="82" t="s">
        <v>140</v>
      </c>
      <c r="G7" s="82" t="s">
        <v>141</v>
      </c>
      <c r="H7" s="82" t="s">
        <v>142</v>
      </c>
      <c r="I7" s="82" t="s">
        <v>143</v>
      </c>
    </row>
    <row r="8" spans="1:9" s="49" customFormat="1" ht="18.75">
      <c r="A8" s="85">
        <v>1</v>
      </c>
      <c r="B8" s="85" t="s">
        <v>144</v>
      </c>
      <c r="C8" s="86"/>
      <c r="D8" s="86"/>
      <c r="E8" s="86"/>
      <c r="F8" s="85">
        <f>C8-D8-E8</f>
        <v>0</v>
      </c>
      <c r="G8" s="86"/>
      <c r="H8" s="87">
        <f>F8-G8</f>
        <v>0</v>
      </c>
      <c r="I8" s="87"/>
    </row>
    <row r="9" spans="1:9" s="49" customFormat="1" ht="18.75">
      <c r="A9" s="88">
        <v>2</v>
      </c>
      <c r="B9" s="88" t="s">
        <v>145</v>
      </c>
      <c r="C9" s="89"/>
      <c r="D9" s="89"/>
      <c r="E9" s="89"/>
      <c r="F9" s="85">
        <f t="shared" ref="F9:F14" si="0">C9-D9-E9</f>
        <v>0</v>
      </c>
      <c r="G9" s="89"/>
      <c r="H9" s="89">
        <f t="shared" ref="H9:H14" si="1">F9-G9</f>
        <v>0</v>
      </c>
      <c r="I9" s="90"/>
    </row>
    <row r="10" spans="1:9" s="49" customFormat="1" ht="18.75">
      <c r="A10" s="88">
        <v>3</v>
      </c>
      <c r="B10" s="88" t="s">
        <v>84</v>
      </c>
      <c r="C10" s="89"/>
      <c r="D10" s="89"/>
      <c r="E10" s="89"/>
      <c r="F10" s="85">
        <f t="shared" si="0"/>
        <v>0</v>
      </c>
      <c r="G10" s="89"/>
      <c r="H10" s="89">
        <f t="shared" si="1"/>
        <v>0</v>
      </c>
      <c r="I10" s="91"/>
    </row>
    <row r="11" spans="1:9" s="49" customFormat="1" ht="18.75">
      <c r="A11" s="88">
        <v>4</v>
      </c>
      <c r="B11" s="88" t="s">
        <v>146</v>
      </c>
      <c r="C11" s="89"/>
      <c r="D11" s="89"/>
      <c r="E11" s="89"/>
      <c r="F11" s="85">
        <f t="shared" si="0"/>
        <v>0</v>
      </c>
      <c r="G11" s="89"/>
      <c r="H11" s="89">
        <f t="shared" si="1"/>
        <v>0</v>
      </c>
      <c r="I11" s="91"/>
    </row>
    <row r="12" spans="1:9" s="49" customFormat="1" ht="18.75">
      <c r="A12" s="88">
        <v>5</v>
      </c>
      <c r="B12" s="88" t="s">
        <v>147</v>
      </c>
      <c r="C12" s="89"/>
      <c r="D12" s="89"/>
      <c r="E12" s="89"/>
      <c r="F12" s="85">
        <f t="shared" si="0"/>
        <v>0</v>
      </c>
      <c r="G12" s="89"/>
      <c r="H12" s="89">
        <f t="shared" si="1"/>
        <v>0</v>
      </c>
      <c r="I12" s="91"/>
    </row>
    <row r="13" spans="1:9" s="49" customFormat="1" ht="18.75">
      <c r="A13" s="92">
        <v>6</v>
      </c>
      <c r="B13" s="92" t="s">
        <v>148</v>
      </c>
      <c r="C13" s="89"/>
      <c r="D13" s="89"/>
      <c r="E13" s="89"/>
      <c r="F13" s="85">
        <f t="shared" si="0"/>
        <v>0</v>
      </c>
      <c r="G13" s="89"/>
      <c r="H13" s="87">
        <f t="shared" si="1"/>
        <v>0</v>
      </c>
      <c r="I13" s="91"/>
    </row>
    <row r="14" spans="1:9" s="81" customFormat="1" ht="18.75">
      <c r="A14" s="92">
        <v>7</v>
      </c>
      <c r="B14" s="92" t="s">
        <v>149</v>
      </c>
      <c r="C14" s="93"/>
      <c r="D14" s="93"/>
      <c r="E14" s="93"/>
      <c r="F14" s="85">
        <f t="shared" si="0"/>
        <v>0</v>
      </c>
      <c r="G14" s="93"/>
      <c r="H14" s="87">
        <f t="shared" si="1"/>
        <v>0</v>
      </c>
      <c r="I14" s="91"/>
    </row>
    <row r="15" spans="1:9" s="81" customFormat="1" ht="18.75">
      <c r="A15" s="94"/>
      <c r="B15" s="94" t="s">
        <v>85</v>
      </c>
      <c r="C15" s="94">
        <f t="shared" ref="C15:H15" si="2">SUM(C8:C14)</f>
        <v>0</v>
      </c>
      <c r="D15" s="94">
        <f t="shared" si="2"/>
        <v>0</v>
      </c>
      <c r="E15" s="94">
        <f t="shared" si="2"/>
        <v>0</v>
      </c>
      <c r="F15" s="94">
        <f t="shared" si="2"/>
        <v>0</v>
      </c>
      <c r="G15" s="94">
        <f t="shared" si="2"/>
        <v>0</v>
      </c>
      <c r="H15" s="94">
        <f t="shared" si="2"/>
        <v>0</v>
      </c>
      <c r="I15" s="95"/>
    </row>
  </sheetData>
  <mergeCells count="3">
    <mergeCell ref="A1:G1"/>
    <mergeCell ref="E2:G2"/>
    <mergeCell ref="B6:H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3"/>
  <sheetViews>
    <sheetView workbookViewId="0">
      <selection activeCell="D7" sqref="D7:F10"/>
    </sheetView>
  </sheetViews>
  <sheetFormatPr defaultRowHeight="15"/>
  <cols>
    <col min="1" max="1" width="4.5" style="42" customWidth="1"/>
    <col min="2" max="2" width="30" style="42" customWidth="1"/>
    <col min="3" max="3" width="10.75" style="43" bestFit="1" customWidth="1"/>
    <col min="4" max="4" width="10.375" style="42" bestFit="1" customWidth="1"/>
    <col min="5" max="5" width="11.125" style="43" bestFit="1" customWidth="1"/>
    <col min="6" max="6" width="9.375" style="43" customWidth="1"/>
    <col min="7" max="7" width="14.125" style="42" bestFit="1" customWidth="1"/>
    <col min="8" max="9" width="10.75" style="42" bestFit="1" customWidth="1"/>
    <col min="10" max="12" width="9.375" style="42" customWidth="1"/>
    <col min="13" max="13" width="9.375" style="43" customWidth="1"/>
    <col min="14" max="22" width="9.375" style="42" customWidth="1"/>
    <col min="23" max="256" width="8.875" style="42"/>
  </cols>
  <sheetData>
    <row r="1" spans="1:256" ht="18.75">
      <c r="A1" s="164" t="s">
        <v>86</v>
      </c>
      <c r="B1" s="164"/>
      <c r="C1" s="164"/>
      <c r="D1" s="164"/>
      <c r="E1" s="164"/>
      <c r="F1" s="164"/>
      <c r="G1" s="164"/>
      <c r="H1" s="164"/>
      <c r="I1" s="164"/>
      <c r="J1" s="164"/>
      <c r="K1" s="164"/>
      <c r="L1" s="164"/>
      <c r="M1" s="164"/>
      <c r="N1" s="164"/>
      <c r="O1" s="164"/>
      <c r="P1" s="164"/>
      <c r="Q1" s="164"/>
      <c r="R1" s="164"/>
      <c r="S1" s="164"/>
      <c r="T1" s="164"/>
      <c r="U1" s="164"/>
      <c r="V1" s="164"/>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row>
    <row r="2" spans="1:256">
      <c r="D2" s="44"/>
      <c r="G2" s="51"/>
      <c r="H2" s="44"/>
      <c r="K2" s="51"/>
      <c r="L2" s="44"/>
      <c r="T2" s="165" t="s">
        <v>8</v>
      </c>
      <c r="U2" s="165"/>
      <c r="V2" s="165"/>
    </row>
    <row r="3" spans="1:256" ht="12.75" customHeight="1">
      <c r="A3" s="166" t="s">
        <v>82</v>
      </c>
      <c r="B3" s="166" t="s">
        <v>87</v>
      </c>
      <c r="C3" s="166" t="s">
        <v>88</v>
      </c>
      <c r="D3" s="166"/>
      <c r="E3" s="166"/>
      <c r="F3" s="166"/>
      <c r="G3" s="166" t="s">
        <v>89</v>
      </c>
      <c r="H3" s="166"/>
      <c r="I3" s="166"/>
      <c r="J3" s="166"/>
      <c r="K3" s="166" t="s">
        <v>90</v>
      </c>
      <c r="L3" s="166"/>
      <c r="M3" s="166"/>
      <c r="N3" s="166"/>
      <c r="O3" s="166" t="s">
        <v>91</v>
      </c>
      <c r="P3" s="166"/>
      <c r="Q3" s="166"/>
      <c r="R3" s="166"/>
      <c r="S3" s="166" t="s">
        <v>92</v>
      </c>
      <c r="T3" s="166"/>
      <c r="U3" s="166"/>
      <c r="V3" s="166"/>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row>
    <row r="4" spans="1:256" ht="25.5">
      <c r="A4" s="166"/>
      <c r="B4" s="166"/>
      <c r="C4" s="52" t="s">
        <v>12</v>
      </c>
      <c r="D4" s="79" t="s">
        <v>111</v>
      </c>
      <c r="E4" s="52" t="s">
        <v>112</v>
      </c>
      <c r="F4" s="52" t="s">
        <v>113</v>
      </c>
      <c r="G4" s="79" t="s">
        <v>12</v>
      </c>
      <c r="H4" s="79" t="s">
        <v>111</v>
      </c>
      <c r="I4" s="52" t="s">
        <v>112</v>
      </c>
      <c r="J4" s="52" t="s">
        <v>113</v>
      </c>
      <c r="K4" s="79" t="s">
        <v>12</v>
      </c>
      <c r="L4" s="79" t="s">
        <v>111</v>
      </c>
      <c r="M4" s="52" t="s">
        <v>112</v>
      </c>
      <c r="N4" s="52" t="s">
        <v>113</v>
      </c>
      <c r="O4" s="79" t="s">
        <v>12</v>
      </c>
      <c r="P4" s="79" t="s">
        <v>111</v>
      </c>
      <c r="Q4" s="52" t="s">
        <v>112</v>
      </c>
      <c r="R4" s="52" t="s">
        <v>113</v>
      </c>
      <c r="S4" s="79" t="s">
        <v>12</v>
      </c>
      <c r="T4" s="79" t="s">
        <v>111</v>
      </c>
      <c r="U4" s="52" t="s">
        <v>112</v>
      </c>
      <c r="V4" s="52" t="s">
        <v>113</v>
      </c>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row>
    <row r="5" spans="1:256">
      <c r="A5" s="53"/>
      <c r="B5" s="53" t="s">
        <v>109</v>
      </c>
      <c r="C5" s="54">
        <f>C6+C18+C19+C24+C25+C26+C27</f>
        <v>172480000</v>
      </c>
      <c r="D5" s="54">
        <f t="shared" ref="D5:V5" si="0">D6+D18+D19+D24+D25+D26+D27</f>
        <v>0</v>
      </c>
      <c r="E5" s="54">
        <f t="shared" si="0"/>
        <v>127030000</v>
      </c>
      <c r="F5" s="54">
        <f t="shared" si="0"/>
        <v>45450000</v>
      </c>
      <c r="G5" s="54">
        <f t="shared" si="0"/>
        <v>160788000</v>
      </c>
      <c r="H5" s="54">
        <f t="shared" si="0"/>
        <v>0</v>
      </c>
      <c r="I5" s="54">
        <f t="shared" si="0"/>
        <v>126100000</v>
      </c>
      <c r="J5" s="54">
        <f t="shared" si="0"/>
        <v>34688000</v>
      </c>
      <c r="K5" s="54">
        <f t="shared" si="0"/>
        <v>11692000</v>
      </c>
      <c r="L5" s="54">
        <f t="shared" si="0"/>
        <v>0</v>
      </c>
      <c r="M5" s="54">
        <f t="shared" si="0"/>
        <v>930000</v>
      </c>
      <c r="N5" s="54">
        <f t="shared" si="0"/>
        <v>10762000</v>
      </c>
      <c r="O5" s="54">
        <f t="shared" si="0"/>
        <v>0</v>
      </c>
      <c r="P5" s="54">
        <f t="shared" si="0"/>
        <v>0</v>
      </c>
      <c r="Q5" s="54">
        <f t="shared" si="0"/>
        <v>0</v>
      </c>
      <c r="R5" s="54">
        <f>R6+R18+R19+R24+R25+R26+R27</f>
        <v>0</v>
      </c>
      <c r="S5" s="54">
        <f>S6+S18+S19+S24+S25+S26+S27</f>
        <v>11692000</v>
      </c>
      <c r="T5" s="54">
        <f t="shared" si="0"/>
        <v>0</v>
      </c>
      <c r="U5" s="54">
        <f t="shared" si="0"/>
        <v>930000</v>
      </c>
      <c r="V5" s="54">
        <f t="shared" si="0"/>
        <v>10762000</v>
      </c>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ht="40.5">
      <c r="A6" s="55">
        <v>1</v>
      </c>
      <c r="B6" s="56" t="s">
        <v>93</v>
      </c>
      <c r="C6" s="57">
        <f>SUM(C7:C17)</f>
        <v>34230000</v>
      </c>
      <c r="D6" s="57">
        <f t="shared" ref="D6:V6" si="1">SUM(D7:D17)</f>
        <v>0</v>
      </c>
      <c r="E6" s="57">
        <f t="shared" si="1"/>
        <v>26900000</v>
      </c>
      <c r="F6" s="57">
        <f t="shared" si="1"/>
        <v>7330000</v>
      </c>
      <c r="G6" s="57">
        <f t="shared" si="1"/>
        <v>33600000</v>
      </c>
      <c r="H6" s="57">
        <f t="shared" si="1"/>
        <v>0</v>
      </c>
      <c r="I6" s="57">
        <f t="shared" si="1"/>
        <v>26900000</v>
      </c>
      <c r="J6" s="57">
        <f t="shared" si="1"/>
        <v>6700000</v>
      </c>
      <c r="K6" s="57">
        <f t="shared" si="1"/>
        <v>630000</v>
      </c>
      <c r="L6" s="57">
        <f t="shared" si="1"/>
        <v>0</v>
      </c>
      <c r="M6" s="57">
        <f t="shared" si="1"/>
        <v>0</v>
      </c>
      <c r="N6" s="57">
        <f t="shared" si="1"/>
        <v>630000</v>
      </c>
      <c r="O6" s="57">
        <f t="shared" si="1"/>
        <v>0</v>
      </c>
      <c r="P6" s="57">
        <f t="shared" si="1"/>
        <v>0</v>
      </c>
      <c r="Q6" s="57">
        <f t="shared" si="1"/>
        <v>0</v>
      </c>
      <c r="R6" s="57">
        <f t="shared" si="1"/>
        <v>0</v>
      </c>
      <c r="S6" s="57">
        <f t="shared" si="1"/>
        <v>630000</v>
      </c>
      <c r="T6" s="57">
        <f t="shared" si="1"/>
        <v>0</v>
      </c>
      <c r="U6" s="57">
        <f t="shared" si="1"/>
        <v>0</v>
      </c>
      <c r="V6" s="57">
        <f t="shared" si="1"/>
        <v>630000</v>
      </c>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c r="A7" s="58"/>
      <c r="B7" s="59" t="s">
        <v>94</v>
      </c>
      <c r="C7" s="60">
        <f>SUM(D7:F7)</f>
        <v>14360000</v>
      </c>
      <c r="D7" s="60"/>
      <c r="E7" s="60">
        <v>8900000</v>
      </c>
      <c r="F7" s="60">
        <v>5460000</v>
      </c>
      <c r="G7" s="60">
        <f>SUM(H7:J7)</f>
        <v>13730000</v>
      </c>
      <c r="H7" s="61"/>
      <c r="I7" s="61">
        <f>E7</f>
        <v>8900000</v>
      </c>
      <c r="J7" s="61">
        <f>F7-630000</f>
        <v>4830000</v>
      </c>
      <c r="K7" s="60">
        <f>SUM(L7:N7)</f>
        <v>630000</v>
      </c>
      <c r="L7" s="58">
        <f>D7-H7</f>
        <v>0</v>
      </c>
      <c r="M7" s="58">
        <f>E7-I7</f>
        <v>0</v>
      </c>
      <c r="N7" s="58">
        <f>F7-J7</f>
        <v>630000</v>
      </c>
      <c r="O7" s="60">
        <f>SUM(P7:R7)</f>
        <v>0</v>
      </c>
      <c r="P7" s="58"/>
      <c r="Q7" s="58"/>
      <c r="R7" s="58"/>
      <c r="S7" s="60">
        <f>SUM(T7:V7)</f>
        <v>630000</v>
      </c>
      <c r="T7" s="58">
        <f>L7-P7</f>
        <v>0</v>
      </c>
      <c r="U7" s="58">
        <f>M7-Q7</f>
        <v>0</v>
      </c>
      <c r="V7" s="58">
        <f t="shared" ref="V7:V27" si="2">N7-R7</f>
        <v>630000</v>
      </c>
    </row>
    <row r="8" spans="1:256">
      <c r="A8" s="58"/>
      <c r="B8" s="59" t="s">
        <v>95</v>
      </c>
      <c r="C8" s="60">
        <f t="shared" ref="C8:C26" si="3">SUM(D8:F8)</f>
        <v>0</v>
      </c>
      <c r="D8" s="60"/>
      <c r="E8" s="60"/>
      <c r="F8" s="60"/>
      <c r="G8" s="60">
        <f t="shared" ref="G8:G18" si="4">SUM(H8:J8)</f>
        <v>0</v>
      </c>
      <c r="H8" s="61"/>
      <c r="I8" s="61">
        <f t="shared" ref="I8:J18" si="5">E8</f>
        <v>0</v>
      </c>
      <c r="J8" s="61">
        <f t="shared" si="5"/>
        <v>0</v>
      </c>
      <c r="K8" s="60">
        <f t="shared" ref="K8:K17" si="6">SUM(L8:N8)</f>
        <v>0</v>
      </c>
      <c r="L8" s="58">
        <f t="shared" ref="L8:N17" si="7">D8-H8</f>
        <v>0</v>
      </c>
      <c r="M8" s="58">
        <f t="shared" si="7"/>
        <v>0</v>
      </c>
      <c r="N8" s="58">
        <f t="shared" si="7"/>
        <v>0</v>
      </c>
      <c r="O8" s="60">
        <f t="shared" ref="O8:O17" si="8">SUM(P8:R8)</f>
        <v>0</v>
      </c>
      <c r="P8" s="58"/>
      <c r="Q8" s="58"/>
      <c r="R8" s="60"/>
      <c r="S8" s="60">
        <f t="shared" ref="S8:S17" si="9">SUM(T8:V8)</f>
        <v>0</v>
      </c>
      <c r="T8" s="58">
        <f t="shared" ref="T8:U27" si="10">L8-P8</f>
        <v>0</v>
      </c>
      <c r="U8" s="58">
        <f t="shared" si="10"/>
        <v>0</v>
      </c>
      <c r="V8" s="58">
        <f t="shared" si="2"/>
        <v>0</v>
      </c>
    </row>
    <row r="9" spans="1:256">
      <c r="A9" s="58"/>
      <c r="B9" s="59" t="s">
        <v>96</v>
      </c>
      <c r="C9" s="60">
        <f t="shared" si="3"/>
        <v>960000</v>
      </c>
      <c r="D9" s="60"/>
      <c r="E9" s="60"/>
      <c r="F9" s="60">
        <v>960000</v>
      </c>
      <c r="G9" s="60">
        <f t="shared" si="4"/>
        <v>960000</v>
      </c>
      <c r="H9" s="61"/>
      <c r="I9" s="61">
        <f t="shared" si="5"/>
        <v>0</v>
      </c>
      <c r="J9" s="61">
        <f t="shared" si="5"/>
        <v>960000</v>
      </c>
      <c r="K9" s="60">
        <f>SUM(L9:N9)</f>
        <v>0</v>
      </c>
      <c r="L9" s="58">
        <f t="shared" si="7"/>
        <v>0</v>
      </c>
      <c r="M9" s="58">
        <f t="shared" si="7"/>
        <v>0</v>
      </c>
      <c r="N9" s="58">
        <f t="shared" si="7"/>
        <v>0</v>
      </c>
      <c r="O9" s="60">
        <f>SUM(P9:R9)</f>
        <v>0</v>
      </c>
      <c r="P9" s="58"/>
      <c r="Q9" s="58"/>
      <c r="R9" s="58"/>
      <c r="S9" s="60">
        <f>SUM(T9:V9)</f>
        <v>0</v>
      </c>
      <c r="T9" s="58">
        <f t="shared" si="10"/>
        <v>0</v>
      </c>
      <c r="U9" s="58">
        <f t="shared" si="10"/>
        <v>0</v>
      </c>
      <c r="V9" s="58">
        <f t="shared" si="2"/>
        <v>0</v>
      </c>
    </row>
    <row r="10" spans="1:256">
      <c r="A10" s="58"/>
      <c r="B10" s="62" t="s">
        <v>114</v>
      </c>
      <c r="C10" s="60">
        <f t="shared" si="3"/>
        <v>750000</v>
      </c>
      <c r="D10" s="60"/>
      <c r="E10" s="60"/>
      <c r="F10" s="60">
        <v>750000</v>
      </c>
      <c r="G10" s="60">
        <f t="shared" si="4"/>
        <v>750000</v>
      </c>
      <c r="H10" s="61"/>
      <c r="I10" s="61">
        <f t="shared" si="5"/>
        <v>0</v>
      </c>
      <c r="J10" s="61">
        <f t="shared" si="5"/>
        <v>750000</v>
      </c>
      <c r="K10" s="60">
        <f>SUM(L10:N10)</f>
        <v>0</v>
      </c>
      <c r="L10" s="58">
        <f t="shared" si="7"/>
        <v>0</v>
      </c>
      <c r="M10" s="58">
        <f t="shared" si="7"/>
        <v>0</v>
      </c>
      <c r="N10" s="58">
        <f t="shared" si="7"/>
        <v>0</v>
      </c>
      <c r="O10" s="60">
        <f>SUM(P10:R10)</f>
        <v>0</v>
      </c>
      <c r="P10" s="58"/>
      <c r="Q10" s="58"/>
      <c r="R10" s="58"/>
      <c r="S10" s="60">
        <f>SUM(T10:V10)</f>
        <v>0</v>
      </c>
      <c r="T10" s="58">
        <f t="shared" si="10"/>
        <v>0</v>
      </c>
      <c r="U10" s="58">
        <f t="shared" si="10"/>
        <v>0</v>
      </c>
      <c r="V10" s="58">
        <f t="shared" si="2"/>
        <v>0</v>
      </c>
    </row>
    <row r="11" spans="1:256">
      <c r="A11" s="58"/>
      <c r="B11" s="59" t="s">
        <v>97</v>
      </c>
      <c r="C11" s="60">
        <f t="shared" si="3"/>
        <v>0</v>
      </c>
      <c r="D11" s="60"/>
      <c r="E11" s="60"/>
      <c r="F11" s="60"/>
      <c r="G11" s="60">
        <f t="shared" si="4"/>
        <v>0</v>
      </c>
      <c r="H11" s="61"/>
      <c r="I11" s="61">
        <f t="shared" si="5"/>
        <v>0</v>
      </c>
      <c r="J11" s="61">
        <f t="shared" si="5"/>
        <v>0</v>
      </c>
      <c r="K11" s="60">
        <f t="shared" si="6"/>
        <v>0</v>
      </c>
      <c r="L11" s="58">
        <f t="shared" si="7"/>
        <v>0</v>
      </c>
      <c r="M11" s="58">
        <f t="shared" si="7"/>
        <v>0</v>
      </c>
      <c r="N11" s="58">
        <f t="shared" si="7"/>
        <v>0</v>
      </c>
      <c r="O11" s="60">
        <f t="shared" si="8"/>
        <v>0</v>
      </c>
      <c r="P11" s="58"/>
      <c r="Q11" s="58"/>
      <c r="R11" s="58"/>
      <c r="S11" s="60">
        <f t="shared" si="9"/>
        <v>0</v>
      </c>
      <c r="T11" s="58">
        <f t="shared" si="10"/>
        <v>0</v>
      </c>
      <c r="U11" s="58">
        <f t="shared" si="10"/>
        <v>0</v>
      </c>
      <c r="V11" s="58">
        <f t="shared" si="2"/>
        <v>0</v>
      </c>
    </row>
    <row r="12" spans="1:256">
      <c r="A12" s="58"/>
      <c r="B12" s="59" t="s">
        <v>98</v>
      </c>
      <c r="C12" s="60">
        <f t="shared" si="3"/>
        <v>0</v>
      </c>
      <c r="D12" s="60"/>
      <c r="E12" s="60"/>
      <c r="F12" s="60"/>
      <c r="G12" s="60">
        <f t="shared" si="4"/>
        <v>0</v>
      </c>
      <c r="H12" s="61"/>
      <c r="I12" s="61">
        <f t="shared" si="5"/>
        <v>0</v>
      </c>
      <c r="J12" s="61">
        <f t="shared" si="5"/>
        <v>0</v>
      </c>
      <c r="K12" s="60">
        <f t="shared" si="6"/>
        <v>0</v>
      </c>
      <c r="L12" s="58">
        <f t="shared" si="7"/>
        <v>0</v>
      </c>
      <c r="M12" s="58">
        <f t="shared" si="7"/>
        <v>0</v>
      </c>
      <c r="N12" s="58">
        <f t="shared" si="7"/>
        <v>0</v>
      </c>
      <c r="O12" s="60">
        <f t="shared" si="8"/>
        <v>0</v>
      </c>
      <c r="P12" s="58"/>
      <c r="Q12" s="58"/>
      <c r="R12" s="58"/>
      <c r="S12" s="60">
        <f t="shared" si="9"/>
        <v>0</v>
      </c>
      <c r="T12" s="58">
        <f t="shared" si="10"/>
        <v>0</v>
      </c>
      <c r="U12" s="58">
        <f t="shared" si="10"/>
        <v>0</v>
      </c>
      <c r="V12" s="58">
        <f t="shared" si="2"/>
        <v>0</v>
      </c>
    </row>
    <row r="13" spans="1:256">
      <c r="A13" s="58"/>
      <c r="B13" s="59" t="s">
        <v>115</v>
      </c>
      <c r="C13" s="60">
        <f t="shared" si="3"/>
        <v>0</v>
      </c>
      <c r="D13" s="60"/>
      <c r="E13" s="60"/>
      <c r="F13" s="60"/>
      <c r="G13" s="60">
        <f t="shared" si="4"/>
        <v>0</v>
      </c>
      <c r="H13" s="61"/>
      <c r="I13" s="61">
        <f t="shared" si="5"/>
        <v>0</v>
      </c>
      <c r="J13" s="61">
        <f t="shared" si="5"/>
        <v>0</v>
      </c>
      <c r="K13" s="60">
        <f t="shared" si="6"/>
        <v>0</v>
      </c>
      <c r="L13" s="58">
        <f t="shared" si="7"/>
        <v>0</v>
      </c>
      <c r="M13" s="58">
        <f t="shared" si="7"/>
        <v>0</v>
      </c>
      <c r="N13" s="58">
        <f t="shared" si="7"/>
        <v>0</v>
      </c>
      <c r="O13" s="60">
        <f t="shared" si="8"/>
        <v>0</v>
      </c>
      <c r="P13" s="58"/>
      <c r="Q13" s="58"/>
      <c r="R13" s="58"/>
      <c r="S13" s="60">
        <f t="shared" si="9"/>
        <v>0</v>
      </c>
      <c r="T13" s="58">
        <f t="shared" si="10"/>
        <v>0</v>
      </c>
      <c r="U13" s="58">
        <f t="shared" si="10"/>
        <v>0</v>
      </c>
      <c r="V13" s="58">
        <f t="shared" si="2"/>
        <v>0</v>
      </c>
    </row>
    <row r="14" spans="1:256">
      <c r="A14" s="58"/>
      <c r="B14" s="59" t="s">
        <v>116</v>
      </c>
      <c r="C14" s="60">
        <f t="shared" si="3"/>
        <v>160000</v>
      </c>
      <c r="D14" s="60"/>
      <c r="E14" s="60"/>
      <c r="F14" s="60">
        <v>160000</v>
      </c>
      <c r="G14" s="60">
        <f t="shared" si="4"/>
        <v>160000</v>
      </c>
      <c r="H14" s="61"/>
      <c r="I14" s="61">
        <f t="shared" si="5"/>
        <v>0</v>
      </c>
      <c r="J14" s="61">
        <f t="shared" si="5"/>
        <v>160000</v>
      </c>
      <c r="K14" s="60">
        <f t="shared" si="6"/>
        <v>0</v>
      </c>
      <c r="L14" s="58">
        <f t="shared" si="7"/>
        <v>0</v>
      </c>
      <c r="M14" s="58">
        <f t="shared" si="7"/>
        <v>0</v>
      </c>
      <c r="N14" s="58">
        <f t="shared" si="7"/>
        <v>0</v>
      </c>
      <c r="O14" s="60">
        <f t="shared" si="8"/>
        <v>0</v>
      </c>
      <c r="P14" s="58"/>
      <c r="Q14" s="58"/>
      <c r="R14" s="58"/>
      <c r="S14" s="60">
        <f t="shared" si="9"/>
        <v>0</v>
      </c>
      <c r="T14" s="58">
        <f t="shared" si="10"/>
        <v>0</v>
      </c>
      <c r="U14" s="58">
        <f t="shared" si="10"/>
        <v>0</v>
      </c>
      <c r="V14" s="58">
        <f t="shared" si="2"/>
        <v>0</v>
      </c>
    </row>
    <row r="15" spans="1:256" ht="25.5">
      <c r="A15" s="58"/>
      <c r="B15" s="59" t="s">
        <v>99</v>
      </c>
      <c r="C15" s="60">
        <f t="shared" si="3"/>
        <v>18000000</v>
      </c>
      <c r="D15" s="60"/>
      <c r="E15" s="60">
        <v>18000000</v>
      </c>
      <c r="F15" s="60"/>
      <c r="G15" s="60">
        <f t="shared" si="4"/>
        <v>18000000</v>
      </c>
      <c r="H15" s="61"/>
      <c r="I15" s="61">
        <f t="shared" si="5"/>
        <v>18000000</v>
      </c>
      <c r="J15" s="61">
        <f t="shared" si="5"/>
        <v>0</v>
      </c>
      <c r="K15" s="60">
        <f t="shared" si="6"/>
        <v>0</v>
      </c>
      <c r="L15" s="58">
        <f t="shared" si="7"/>
        <v>0</v>
      </c>
      <c r="M15" s="58">
        <f t="shared" si="7"/>
        <v>0</v>
      </c>
      <c r="N15" s="58">
        <f t="shared" si="7"/>
        <v>0</v>
      </c>
      <c r="O15" s="60">
        <f t="shared" si="8"/>
        <v>0</v>
      </c>
      <c r="P15" s="58"/>
      <c r="Q15" s="58"/>
      <c r="R15" s="58"/>
      <c r="S15" s="60">
        <f t="shared" si="9"/>
        <v>0</v>
      </c>
      <c r="T15" s="58">
        <f t="shared" si="10"/>
        <v>0</v>
      </c>
      <c r="U15" s="58">
        <f t="shared" si="10"/>
        <v>0</v>
      </c>
      <c r="V15" s="58">
        <f t="shared" si="2"/>
        <v>0</v>
      </c>
    </row>
    <row r="16" spans="1:256">
      <c r="A16" s="58"/>
      <c r="B16" s="59" t="s">
        <v>100</v>
      </c>
      <c r="C16" s="60">
        <f t="shared" si="3"/>
        <v>0</v>
      </c>
      <c r="D16" s="58"/>
      <c r="E16" s="60"/>
      <c r="F16" s="60"/>
      <c r="G16" s="60">
        <f t="shared" si="4"/>
        <v>0</v>
      </c>
      <c r="H16" s="61"/>
      <c r="I16" s="61">
        <f t="shared" si="5"/>
        <v>0</v>
      </c>
      <c r="J16" s="61">
        <f t="shared" si="5"/>
        <v>0</v>
      </c>
      <c r="K16" s="60">
        <f t="shared" si="6"/>
        <v>0</v>
      </c>
      <c r="L16" s="58">
        <f t="shared" si="7"/>
        <v>0</v>
      </c>
      <c r="M16" s="58">
        <f t="shared" si="7"/>
        <v>0</v>
      </c>
      <c r="N16" s="58">
        <f t="shared" si="7"/>
        <v>0</v>
      </c>
      <c r="O16" s="60">
        <f t="shared" si="8"/>
        <v>0</v>
      </c>
      <c r="P16" s="58"/>
      <c r="Q16" s="58"/>
      <c r="R16" s="58"/>
      <c r="S16" s="60">
        <f t="shared" si="9"/>
        <v>0</v>
      </c>
      <c r="T16" s="58">
        <f t="shared" si="10"/>
        <v>0</v>
      </c>
      <c r="U16" s="58">
        <f t="shared" si="10"/>
        <v>0</v>
      </c>
      <c r="V16" s="58">
        <f t="shared" si="2"/>
        <v>0</v>
      </c>
    </row>
    <row r="17" spans="1:256">
      <c r="A17" s="58"/>
      <c r="B17" s="59" t="s">
        <v>117</v>
      </c>
      <c r="C17" s="60">
        <f t="shared" si="3"/>
        <v>0</v>
      </c>
      <c r="D17" s="58"/>
      <c r="E17" s="60"/>
      <c r="F17" s="60"/>
      <c r="G17" s="60">
        <f t="shared" si="4"/>
        <v>0</v>
      </c>
      <c r="H17" s="61"/>
      <c r="I17" s="61">
        <f t="shared" si="5"/>
        <v>0</v>
      </c>
      <c r="J17" s="61">
        <f t="shared" si="5"/>
        <v>0</v>
      </c>
      <c r="K17" s="60">
        <f t="shared" si="6"/>
        <v>0</v>
      </c>
      <c r="L17" s="58">
        <f t="shared" si="7"/>
        <v>0</v>
      </c>
      <c r="M17" s="58">
        <f t="shared" si="7"/>
        <v>0</v>
      </c>
      <c r="N17" s="58">
        <f t="shared" si="7"/>
        <v>0</v>
      </c>
      <c r="O17" s="60">
        <f t="shared" si="8"/>
        <v>0</v>
      </c>
      <c r="P17" s="58"/>
      <c r="Q17" s="58"/>
      <c r="R17" s="58"/>
      <c r="S17" s="60">
        <f t="shared" si="9"/>
        <v>0</v>
      </c>
      <c r="T17" s="58">
        <f t="shared" si="10"/>
        <v>0</v>
      </c>
      <c r="U17" s="58">
        <f t="shared" si="10"/>
        <v>0</v>
      </c>
      <c r="V17" s="58">
        <f t="shared" si="2"/>
        <v>0</v>
      </c>
    </row>
    <row r="18" spans="1:256" ht="15.75">
      <c r="A18" s="55">
        <v>2</v>
      </c>
      <c r="B18" s="63" t="s">
        <v>101</v>
      </c>
      <c r="C18" s="57">
        <f t="shared" si="3"/>
        <v>19700000</v>
      </c>
      <c r="D18" s="57"/>
      <c r="E18" s="57"/>
      <c r="F18" s="57">
        <v>19700000</v>
      </c>
      <c r="G18" s="57">
        <f t="shared" si="4"/>
        <v>17388000</v>
      </c>
      <c r="H18" s="64"/>
      <c r="I18" s="64">
        <f t="shared" si="5"/>
        <v>0</v>
      </c>
      <c r="J18" s="64">
        <f>F18-2312000</f>
        <v>17388000</v>
      </c>
      <c r="K18" s="57">
        <f>SUM(L18:N18)</f>
        <v>2312000</v>
      </c>
      <c r="L18" s="58">
        <f>D18-H18</f>
        <v>0</v>
      </c>
      <c r="M18" s="58">
        <f>E18-I18</f>
        <v>0</v>
      </c>
      <c r="N18" s="58">
        <f>F18-J18</f>
        <v>2312000</v>
      </c>
      <c r="O18" s="57">
        <f>SUM(P18:R18)</f>
        <v>0</v>
      </c>
      <c r="P18" s="55"/>
      <c r="Q18" s="55"/>
      <c r="R18" s="55"/>
      <c r="S18" s="57">
        <f>SUM(T18:V18)</f>
        <v>2312000</v>
      </c>
      <c r="T18" s="58">
        <f t="shared" si="10"/>
        <v>0</v>
      </c>
      <c r="U18" s="58">
        <f t="shared" si="10"/>
        <v>0</v>
      </c>
      <c r="V18" s="58">
        <f t="shared" si="2"/>
        <v>2312000</v>
      </c>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c r="IQ18" s="47"/>
      <c r="IR18" s="47"/>
      <c r="IS18" s="47"/>
      <c r="IT18" s="47"/>
      <c r="IU18" s="47"/>
      <c r="IV18" s="47"/>
    </row>
    <row r="19" spans="1:256" ht="15.75">
      <c r="A19" s="55">
        <v>3</v>
      </c>
      <c r="B19" s="63" t="s">
        <v>102</v>
      </c>
      <c r="C19" s="57">
        <f>SUM(C20:C23)</f>
        <v>78550000</v>
      </c>
      <c r="D19" s="57">
        <f t="shared" ref="D19:V19" si="11">SUM(D20:D23)</f>
        <v>0</v>
      </c>
      <c r="E19" s="57">
        <f t="shared" si="11"/>
        <v>60130000</v>
      </c>
      <c r="F19" s="57">
        <f t="shared" si="11"/>
        <v>18420000</v>
      </c>
      <c r="G19" s="57">
        <f t="shared" si="11"/>
        <v>69800000</v>
      </c>
      <c r="H19" s="57">
        <f t="shared" si="11"/>
        <v>0</v>
      </c>
      <c r="I19" s="57">
        <f t="shared" si="11"/>
        <v>59200000</v>
      </c>
      <c r="J19" s="57">
        <f t="shared" si="11"/>
        <v>10600000</v>
      </c>
      <c r="K19" s="57">
        <f t="shared" si="11"/>
        <v>8750000</v>
      </c>
      <c r="L19" s="57">
        <f t="shared" si="11"/>
        <v>0</v>
      </c>
      <c r="M19" s="57">
        <f t="shared" si="11"/>
        <v>930000</v>
      </c>
      <c r="N19" s="57">
        <f t="shared" si="11"/>
        <v>7820000</v>
      </c>
      <c r="O19" s="57">
        <f t="shared" si="11"/>
        <v>0</v>
      </c>
      <c r="P19" s="57">
        <f t="shared" si="11"/>
        <v>0</v>
      </c>
      <c r="Q19" s="57">
        <f t="shared" si="11"/>
        <v>0</v>
      </c>
      <c r="R19" s="57">
        <f t="shared" si="11"/>
        <v>0</v>
      </c>
      <c r="S19" s="57">
        <f t="shared" si="11"/>
        <v>8750000</v>
      </c>
      <c r="T19" s="57">
        <f t="shared" si="11"/>
        <v>0</v>
      </c>
      <c r="U19" s="57">
        <f t="shared" si="11"/>
        <v>930000</v>
      </c>
      <c r="V19" s="57">
        <f t="shared" si="11"/>
        <v>7820000</v>
      </c>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c r="IV19" s="47"/>
    </row>
    <row r="20" spans="1:256" ht="38.25">
      <c r="A20" s="58"/>
      <c r="B20" s="62" t="s">
        <v>152</v>
      </c>
      <c r="C20" s="60">
        <f t="shared" si="3"/>
        <v>68350000</v>
      </c>
      <c r="D20" s="61"/>
      <c r="E20" s="61">
        <f>38330000+11600000</f>
        <v>49930000</v>
      </c>
      <c r="F20" s="75">
        <f>10020000+8400000</f>
        <v>18420000</v>
      </c>
      <c r="G20" s="60">
        <f t="shared" ref="G20:G27" si="12">SUM(H20:J20)</f>
        <v>59600000</v>
      </c>
      <c r="H20" s="61"/>
      <c r="I20" s="61">
        <f>E20-930000</f>
        <v>49000000</v>
      </c>
      <c r="J20" s="61">
        <f>F20-7820000</f>
        <v>10600000</v>
      </c>
      <c r="K20" s="60">
        <f t="shared" ref="K20:K27" si="13">SUM(L20:N20)</f>
        <v>8750000</v>
      </c>
      <c r="L20" s="58">
        <f t="shared" ref="L20:N27" si="14">D20-H20</f>
        <v>0</v>
      </c>
      <c r="M20" s="58">
        <f t="shared" si="14"/>
        <v>930000</v>
      </c>
      <c r="N20" s="58">
        <f t="shared" si="14"/>
        <v>7820000</v>
      </c>
      <c r="O20" s="60">
        <f t="shared" ref="O20:O27" si="15">SUM(P20:R20)</f>
        <v>0</v>
      </c>
      <c r="P20" s="58"/>
      <c r="Q20" s="58"/>
      <c r="R20" s="58"/>
      <c r="S20" s="60">
        <f t="shared" ref="S20:S27" si="16">SUM(T20:V20)</f>
        <v>8750000</v>
      </c>
      <c r="T20" s="58">
        <f t="shared" si="10"/>
        <v>0</v>
      </c>
      <c r="U20" s="58">
        <f t="shared" si="10"/>
        <v>930000</v>
      </c>
      <c r="V20" s="58">
        <f t="shared" si="2"/>
        <v>7820000</v>
      </c>
    </row>
    <row r="21" spans="1:256">
      <c r="A21" s="58"/>
      <c r="B21" s="62" t="s">
        <v>103</v>
      </c>
      <c r="C21" s="60">
        <f t="shared" si="3"/>
        <v>0</v>
      </c>
      <c r="D21" s="61"/>
      <c r="E21" s="61"/>
      <c r="F21" s="76"/>
      <c r="G21" s="60">
        <f t="shared" si="12"/>
        <v>0</v>
      </c>
      <c r="H21" s="61"/>
      <c r="I21" s="61">
        <f t="shared" ref="I21:J27" si="17">E21</f>
        <v>0</v>
      </c>
      <c r="J21" s="61">
        <f t="shared" si="17"/>
        <v>0</v>
      </c>
      <c r="K21" s="60">
        <f t="shared" si="13"/>
        <v>0</v>
      </c>
      <c r="L21" s="58">
        <f t="shared" si="14"/>
        <v>0</v>
      </c>
      <c r="M21" s="58">
        <f t="shared" si="14"/>
        <v>0</v>
      </c>
      <c r="N21" s="58">
        <f t="shared" si="14"/>
        <v>0</v>
      </c>
      <c r="O21" s="60">
        <f t="shared" si="15"/>
        <v>0</v>
      </c>
      <c r="P21" s="58"/>
      <c r="Q21" s="58"/>
      <c r="R21" s="58"/>
      <c r="S21" s="60">
        <f t="shared" si="16"/>
        <v>0</v>
      </c>
      <c r="T21" s="58">
        <f t="shared" si="10"/>
        <v>0</v>
      </c>
      <c r="U21" s="58">
        <f t="shared" si="10"/>
        <v>0</v>
      </c>
      <c r="V21" s="58">
        <f t="shared" si="2"/>
        <v>0</v>
      </c>
    </row>
    <row r="22" spans="1:256" ht="25.5">
      <c r="A22" s="58"/>
      <c r="B22" s="62" t="s">
        <v>104</v>
      </c>
      <c r="C22" s="60">
        <f t="shared" si="3"/>
        <v>10200000</v>
      </c>
      <c r="D22" s="61"/>
      <c r="E22" s="61">
        <v>10200000</v>
      </c>
      <c r="F22" s="76"/>
      <c r="G22" s="60">
        <f t="shared" si="12"/>
        <v>10200000</v>
      </c>
      <c r="H22" s="61"/>
      <c r="I22" s="61">
        <f t="shared" si="17"/>
        <v>10200000</v>
      </c>
      <c r="J22" s="61">
        <f t="shared" si="17"/>
        <v>0</v>
      </c>
      <c r="K22" s="60">
        <f t="shared" si="13"/>
        <v>0</v>
      </c>
      <c r="L22" s="58">
        <f t="shared" si="14"/>
        <v>0</v>
      </c>
      <c r="M22" s="58">
        <f t="shared" si="14"/>
        <v>0</v>
      </c>
      <c r="N22" s="58">
        <f t="shared" si="14"/>
        <v>0</v>
      </c>
      <c r="O22" s="60">
        <f t="shared" si="15"/>
        <v>0</v>
      </c>
      <c r="P22" s="58"/>
      <c r="Q22" s="58"/>
      <c r="R22" s="58"/>
      <c r="S22" s="60">
        <f t="shared" si="16"/>
        <v>0</v>
      </c>
      <c r="T22" s="58">
        <f t="shared" si="10"/>
        <v>0</v>
      </c>
      <c r="U22" s="58">
        <f t="shared" si="10"/>
        <v>0</v>
      </c>
      <c r="V22" s="58">
        <f t="shared" si="2"/>
        <v>0</v>
      </c>
    </row>
    <row r="23" spans="1:256" ht="25.5">
      <c r="A23" s="58"/>
      <c r="B23" s="62" t="s">
        <v>118</v>
      </c>
      <c r="C23" s="60">
        <f t="shared" si="3"/>
        <v>0</v>
      </c>
      <c r="D23" s="61"/>
      <c r="E23" s="61"/>
      <c r="F23" s="77"/>
      <c r="G23" s="60">
        <f t="shared" si="12"/>
        <v>0</v>
      </c>
      <c r="H23" s="61"/>
      <c r="I23" s="61">
        <f t="shared" si="17"/>
        <v>0</v>
      </c>
      <c r="J23" s="61">
        <f t="shared" si="17"/>
        <v>0</v>
      </c>
      <c r="K23" s="60">
        <f t="shared" si="13"/>
        <v>0</v>
      </c>
      <c r="L23" s="58">
        <f t="shared" si="14"/>
        <v>0</v>
      </c>
      <c r="M23" s="58">
        <f t="shared" si="14"/>
        <v>0</v>
      </c>
      <c r="N23" s="58">
        <f t="shared" si="14"/>
        <v>0</v>
      </c>
      <c r="O23" s="60">
        <f t="shared" si="15"/>
        <v>0</v>
      </c>
      <c r="P23" s="58"/>
      <c r="Q23" s="58"/>
      <c r="R23" s="58"/>
      <c r="S23" s="60">
        <f t="shared" si="16"/>
        <v>0</v>
      </c>
      <c r="T23" s="58">
        <f t="shared" si="10"/>
        <v>0</v>
      </c>
      <c r="U23" s="58">
        <f t="shared" si="10"/>
        <v>0</v>
      </c>
      <c r="V23" s="58">
        <f t="shared" si="2"/>
        <v>0</v>
      </c>
    </row>
    <row r="24" spans="1:256" ht="15.75">
      <c r="A24" s="55">
        <v>4</v>
      </c>
      <c r="B24" s="63" t="s">
        <v>105</v>
      </c>
      <c r="C24" s="57">
        <f t="shared" si="3"/>
        <v>15000000</v>
      </c>
      <c r="D24" s="64"/>
      <c r="E24" s="64">
        <v>15000000</v>
      </c>
      <c r="F24" s="78"/>
      <c r="G24" s="57">
        <f t="shared" si="12"/>
        <v>15000000</v>
      </c>
      <c r="H24" s="64"/>
      <c r="I24" s="64">
        <f t="shared" si="17"/>
        <v>15000000</v>
      </c>
      <c r="J24" s="64">
        <f t="shared" si="17"/>
        <v>0</v>
      </c>
      <c r="K24" s="57">
        <f t="shared" si="13"/>
        <v>0</v>
      </c>
      <c r="L24" s="55">
        <f t="shared" si="14"/>
        <v>0</v>
      </c>
      <c r="M24" s="55">
        <f t="shared" si="14"/>
        <v>0</v>
      </c>
      <c r="N24" s="55">
        <f t="shared" si="14"/>
        <v>0</v>
      </c>
      <c r="O24" s="57">
        <f t="shared" si="15"/>
        <v>0</v>
      </c>
      <c r="P24" s="55"/>
      <c r="Q24" s="55"/>
      <c r="R24" s="55"/>
      <c r="S24" s="57">
        <f t="shared" si="16"/>
        <v>0</v>
      </c>
      <c r="T24" s="58">
        <f t="shared" si="10"/>
        <v>0</v>
      </c>
      <c r="U24" s="58">
        <f t="shared" si="10"/>
        <v>0</v>
      </c>
      <c r="V24" s="58">
        <f t="shared" si="2"/>
        <v>0</v>
      </c>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row>
    <row r="25" spans="1:256" ht="15.75">
      <c r="A25" s="55">
        <v>5</v>
      </c>
      <c r="B25" s="63" t="s">
        <v>106</v>
      </c>
      <c r="C25" s="57">
        <f t="shared" si="3"/>
        <v>20000000</v>
      </c>
      <c r="D25" s="64"/>
      <c r="E25" s="64">
        <v>20000000</v>
      </c>
      <c r="F25" s="78"/>
      <c r="G25" s="57">
        <f t="shared" si="12"/>
        <v>20000000</v>
      </c>
      <c r="H25" s="64"/>
      <c r="I25" s="64">
        <f t="shared" si="17"/>
        <v>20000000</v>
      </c>
      <c r="J25" s="64">
        <f t="shared" si="17"/>
        <v>0</v>
      </c>
      <c r="K25" s="57">
        <f t="shared" si="13"/>
        <v>0</v>
      </c>
      <c r="L25" s="55">
        <f t="shared" si="14"/>
        <v>0</v>
      </c>
      <c r="M25" s="55">
        <f t="shared" si="14"/>
        <v>0</v>
      </c>
      <c r="N25" s="55">
        <f t="shared" si="14"/>
        <v>0</v>
      </c>
      <c r="O25" s="57">
        <f t="shared" si="15"/>
        <v>0</v>
      </c>
      <c r="P25" s="55"/>
      <c r="Q25" s="55"/>
      <c r="R25" s="60"/>
      <c r="S25" s="57">
        <f t="shared" si="16"/>
        <v>0</v>
      </c>
      <c r="T25" s="58">
        <f t="shared" si="10"/>
        <v>0</v>
      </c>
      <c r="U25" s="58">
        <f t="shared" si="10"/>
        <v>0</v>
      </c>
      <c r="V25" s="58">
        <f t="shared" si="2"/>
        <v>0</v>
      </c>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row>
    <row r="26" spans="1:256" ht="15.75">
      <c r="A26" s="55">
        <v>6</v>
      </c>
      <c r="B26" s="63" t="s">
        <v>107</v>
      </c>
      <c r="C26" s="57">
        <f t="shared" si="3"/>
        <v>0</v>
      </c>
      <c r="D26" s="64"/>
      <c r="E26" s="64"/>
      <c r="F26" s="78"/>
      <c r="G26" s="57">
        <f t="shared" si="12"/>
        <v>0</v>
      </c>
      <c r="H26" s="64"/>
      <c r="I26" s="64">
        <f t="shared" si="17"/>
        <v>0</v>
      </c>
      <c r="J26" s="64">
        <f t="shared" si="17"/>
        <v>0</v>
      </c>
      <c r="K26" s="57">
        <f t="shared" si="13"/>
        <v>0</v>
      </c>
      <c r="L26" s="55">
        <f t="shared" si="14"/>
        <v>0</v>
      </c>
      <c r="M26" s="55">
        <f t="shared" si="14"/>
        <v>0</v>
      </c>
      <c r="N26" s="55">
        <f t="shared" si="14"/>
        <v>0</v>
      </c>
      <c r="O26" s="57">
        <f t="shared" si="15"/>
        <v>0</v>
      </c>
      <c r="P26" s="55"/>
      <c r="Q26" s="55"/>
      <c r="R26" s="55"/>
      <c r="S26" s="57">
        <f t="shared" si="16"/>
        <v>0</v>
      </c>
      <c r="T26" s="58">
        <f t="shared" si="10"/>
        <v>0</v>
      </c>
      <c r="U26" s="58">
        <f t="shared" si="10"/>
        <v>0</v>
      </c>
      <c r="V26" s="58">
        <f t="shared" si="2"/>
        <v>0</v>
      </c>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row>
    <row r="27" spans="1:256" ht="40.5">
      <c r="A27" s="55">
        <v>7</v>
      </c>
      <c r="B27" s="63" t="s">
        <v>108</v>
      </c>
      <c r="C27" s="57">
        <f>SUM(D27:F27)</f>
        <v>5000000</v>
      </c>
      <c r="D27" s="57"/>
      <c r="E27" s="57">
        <v>5000000</v>
      </c>
      <c r="F27" s="96"/>
      <c r="G27" s="57">
        <f t="shared" si="12"/>
        <v>5000000</v>
      </c>
      <c r="H27" s="64"/>
      <c r="I27" s="64">
        <f t="shared" si="17"/>
        <v>5000000</v>
      </c>
      <c r="J27" s="64">
        <f t="shared" si="17"/>
        <v>0</v>
      </c>
      <c r="K27" s="57">
        <f t="shared" si="13"/>
        <v>0</v>
      </c>
      <c r="L27" s="55">
        <f t="shared" si="14"/>
        <v>0</v>
      </c>
      <c r="M27" s="55">
        <f t="shared" si="14"/>
        <v>0</v>
      </c>
      <c r="N27" s="55">
        <f t="shared" si="14"/>
        <v>0</v>
      </c>
      <c r="O27" s="57">
        <f t="shared" si="15"/>
        <v>0</v>
      </c>
      <c r="P27" s="55"/>
      <c r="Q27" s="55"/>
      <c r="R27" s="55"/>
      <c r="S27" s="57">
        <f t="shared" si="16"/>
        <v>0</v>
      </c>
      <c r="T27" s="58">
        <f t="shared" si="10"/>
        <v>0</v>
      </c>
      <c r="U27" s="58">
        <f t="shared" si="10"/>
        <v>0</v>
      </c>
      <c r="V27" s="58">
        <f t="shared" si="2"/>
        <v>0</v>
      </c>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c r="IQ27" s="47"/>
      <c r="IR27" s="47"/>
      <c r="IS27" s="47"/>
      <c r="IT27" s="47"/>
      <c r="IU27" s="47"/>
      <c r="IV27" s="47"/>
    </row>
    <row r="33" spans="2:10" customFormat="1" ht="15.75">
      <c r="B33" s="65" t="s">
        <v>153</v>
      </c>
      <c r="C33" s="65" t="s">
        <v>109</v>
      </c>
      <c r="D33" s="66" t="s">
        <v>119</v>
      </c>
      <c r="E33" s="66" t="s">
        <v>120</v>
      </c>
      <c r="F33" s="66" t="s">
        <v>121</v>
      </c>
      <c r="G33" s="66" t="s">
        <v>122</v>
      </c>
      <c r="H33" s="66" t="s">
        <v>21</v>
      </c>
      <c r="I33" s="66" t="s">
        <v>123</v>
      </c>
      <c r="J33" s="66" t="s">
        <v>22</v>
      </c>
    </row>
    <row r="34" spans="2:10" customFormat="1" ht="15.75">
      <c r="B34" s="65" t="s">
        <v>109</v>
      </c>
      <c r="C34" s="67">
        <f>C35+C38</f>
        <v>160788000</v>
      </c>
      <c r="D34" s="67">
        <f t="shared" ref="D34:J34" si="18">D35+D38</f>
        <v>0</v>
      </c>
      <c r="E34" s="67">
        <f t="shared" si="18"/>
        <v>172480000</v>
      </c>
      <c r="F34" s="67">
        <f t="shared" si="18"/>
        <v>0</v>
      </c>
      <c r="G34" s="67">
        <f t="shared" si="18"/>
        <v>172480000</v>
      </c>
      <c r="H34" s="67">
        <f t="shared" si="18"/>
        <v>160788000</v>
      </c>
      <c r="I34" s="67">
        <f t="shared" si="18"/>
        <v>11692000</v>
      </c>
      <c r="J34" s="67">
        <f t="shared" si="18"/>
        <v>0</v>
      </c>
    </row>
    <row r="35" spans="2:10" customFormat="1" ht="15.75">
      <c r="B35" s="68" t="s">
        <v>124</v>
      </c>
      <c r="C35" s="69">
        <f>C36+C37</f>
        <v>126100000</v>
      </c>
      <c r="D35" s="69">
        <f t="shared" ref="D35:J35" si="19">D36+D37</f>
        <v>0</v>
      </c>
      <c r="E35" s="69">
        <f t="shared" si="19"/>
        <v>127030000</v>
      </c>
      <c r="F35" s="69">
        <f t="shared" si="19"/>
        <v>0</v>
      </c>
      <c r="G35" s="69">
        <f t="shared" si="19"/>
        <v>127030000</v>
      </c>
      <c r="H35" s="69">
        <f t="shared" si="19"/>
        <v>126100000</v>
      </c>
      <c r="I35" s="69">
        <f t="shared" si="19"/>
        <v>930000</v>
      </c>
      <c r="J35" s="69">
        <f t="shared" si="19"/>
        <v>0</v>
      </c>
    </row>
    <row r="36" spans="2:10" customFormat="1" ht="15.75">
      <c r="B36" s="65" t="s">
        <v>125</v>
      </c>
      <c r="C36" s="67">
        <f>H36</f>
        <v>77100000</v>
      </c>
      <c r="D36" s="67"/>
      <c r="E36" s="67">
        <v>77100000</v>
      </c>
      <c r="F36" s="67"/>
      <c r="G36" s="67">
        <f>D36+E36-F36</f>
        <v>77100000</v>
      </c>
      <c r="H36" s="67">
        <f>G36</f>
        <v>77100000</v>
      </c>
      <c r="I36" s="67">
        <f>G36-H36</f>
        <v>0</v>
      </c>
      <c r="J36" s="67">
        <f>G36-H36-I36</f>
        <v>0</v>
      </c>
    </row>
    <row r="37" spans="2:10" customFormat="1" ht="15.75">
      <c r="B37" s="65" t="s">
        <v>126</v>
      </c>
      <c r="C37" s="67">
        <f>H37</f>
        <v>49000000</v>
      </c>
      <c r="D37" s="67"/>
      <c r="E37" s="67">
        <v>49930000</v>
      </c>
      <c r="F37" s="67"/>
      <c r="G37" s="67">
        <f>D37+E37-F37</f>
        <v>49930000</v>
      </c>
      <c r="H37" s="67">
        <v>49000000</v>
      </c>
      <c r="I37" s="67">
        <f>G37-H37</f>
        <v>930000</v>
      </c>
      <c r="J37" s="67">
        <f>G37-H37-I37</f>
        <v>0</v>
      </c>
    </row>
    <row r="38" spans="2:10" customFormat="1" ht="15.75">
      <c r="B38" s="68" t="s">
        <v>127</v>
      </c>
      <c r="C38" s="69">
        <f>C39+C40</f>
        <v>34688000</v>
      </c>
      <c r="D38" s="69">
        <f t="shared" ref="D38:J38" si="20">D39+D40</f>
        <v>0</v>
      </c>
      <c r="E38" s="69">
        <f t="shared" si="20"/>
        <v>45450000</v>
      </c>
      <c r="F38" s="69">
        <f t="shared" si="20"/>
        <v>0</v>
      </c>
      <c r="G38" s="69">
        <f t="shared" si="20"/>
        <v>45450000</v>
      </c>
      <c r="H38" s="69">
        <f t="shared" si="20"/>
        <v>34688000</v>
      </c>
      <c r="I38" s="69">
        <f t="shared" si="20"/>
        <v>10762000</v>
      </c>
      <c r="J38" s="69">
        <f t="shared" si="20"/>
        <v>0</v>
      </c>
    </row>
    <row r="39" spans="2:10" customFormat="1" ht="15.75">
      <c r="B39" s="65" t="s">
        <v>125</v>
      </c>
      <c r="C39" s="67">
        <f>H39</f>
        <v>24088000</v>
      </c>
      <c r="D39" s="67"/>
      <c r="E39" s="67">
        <v>27030000</v>
      </c>
      <c r="F39" s="67"/>
      <c r="G39" s="67">
        <f>D39+E39-F39</f>
        <v>27030000</v>
      </c>
      <c r="H39" s="67">
        <v>24088000</v>
      </c>
      <c r="I39" s="67">
        <f>G39-H39</f>
        <v>2942000</v>
      </c>
      <c r="J39" s="67">
        <f>G39-H39-I39</f>
        <v>0</v>
      </c>
    </row>
    <row r="40" spans="2:10" customFormat="1" ht="15.75">
      <c r="B40" s="65" t="s">
        <v>126</v>
      </c>
      <c r="C40" s="67">
        <f>H40</f>
        <v>10600000</v>
      </c>
      <c r="D40" s="67"/>
      <c r="E40" s="67">
        <v>18420000</v>
      </c>
      <c r="F40" s="67"/>
      <c r="G40" s="67">
        <f>D40+E40-F40</f>
        <v>18420000</v>
      </c>
      <c r="H40" s="67">
        <v>10600000</v>
      </c>
      <c r="I40" s="67">
        <f>G40-H40</f>
        <v>7820000</v>
      </c>
      <c r="J40" s="67">
        <f>G40-H40-I40</f>
        <v>0</v>
      </c>
    </row>
    <row r="41" spans="2:10" customFormat="1" ht="15.75">
      <c r="B41" s="70" t="s">
        <v>128</v>
      </c>
      <c r="C41" s="71">
        <f>C42+C43</f>
        <v>160788000</v>
      </c>
      <c r="D41" s="71">
        <f t="shared" ref="D41:J41" si="21">D42+D43</f>
        <v>0</v>
      </c>
      <c r="E41" s="71">
        <f t="shared" si="21"/>
        <v>172480000</v>
      </c>
      <c r="F41" s="71">
        <f t="shared" si="21"/>
        <v>0</v>
      </c>
      <c r="G41" s="71">
        <f t="shared" si="21"/>
        <v>172480000</v>
      </c>
      <c r="H41" s="71">
        <f t="shared" si="21"/>
        <v>160788000</v>
      </c>
      <c r="I41" s="71">
        <f t="shared" si="21"/>
        <v>11692000</v>
      </c>
      <c r="J41" s="71">
        <f t="shared" si="21"/>
        <v>0</v>
      </c>
    </row>
    <row r="42" spans="2:10" customFormat="1" ht="15.75">
      <c r="B42" s="65" t="s">
        <v>125</v>
      </c>
      <c r="C42" s="72">
        <f>C36+C39</f>
        <v>101188000</v>
      </c>
      <c r="D42" s="72">
        <f t="shared" ref="D42:J43" si="22">D36+D39</f>
        <v>0</v>
      </c>
      <c r="E42" s="72">
        <f t="shared" si="22"/>
        <v>104130000</v>
      </c>
      <c r="F42" s="72">
        <f t="shared" si="22"/>
        <v>0</v>
      </c>
      <c r="G42" s="72">
        <f t="shared" si="22"/>
        <v>104130000</v>
      </c>
      <c r="H42" s="72">
        <f t="shared" si="22"/>
        <v>101188000</v>
      </c>
      <c r="I42" s="72">
        <f t="shared" si="22"/>
        <v>2942000</v>
      </c>
      <c r="J42" s="72">
        <f t="shared" si="22"/>
        <v>0</v>
      </c>
    </row>
    <row r="43" spans="2:10" customFormat="1" ht="15.75">
      <c r="B43" s="65" t="s">
        <v>126</v>
      </c>
      <c r="C43" s="72">
        <f>C37+C40</f>
        <v>59600000</v>
      </c>
      <c r="D43" s="72">
        <f t="shared" si="22"/>
        <v>0</v>
      </c>
      <c r="E43" s="72">
        <f t="shared" si="22"/>
        <v>68350000</v>
      </c>
      <c r="F43" s="72">
        <f t="shared" si="22"/>
        <v>0</v>
      </c>
      <c r="G43" s="72">
        <f t="shared" si="22"/>
        <v>68350000</v>
      </c>
      <c r="H43" s="72">
        <f t="shared" si="22"/>
        <v>59600000</v>
      </c>
      <c r="I43" s="72">
        <f t="shared" si="22"/>
        <v>8750000</v>
      </c>
      <c r="J43" s="72">
        <f t="shared" si="22"/>
        <v>0</v>
      </c>
    </row>
  </sheetData>
  <mergeCells count="9">
    <mergeCell ref="A1:V1"/>
    <mergeCell ref="T2:V2"/>
    <mergeCell ref="A3:A4"/>
    <mergeCell ref="B3:B4"/>
    <mergeCell ref="C3:F3"/>
    <mergeCell ref="G3:J3"/>
    <mergeCell ref="K3:N3"/>
    <mergeCell ref="O3:R3"/>
    <mergeCell ref="S3:V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A179"/>
  <sheetViews>
    <sheetView tabSelected="1" workbookViewId="0">
      <selection activeCell="H17" sqref="H17"/>
    </sheetView>
  </sheetViews>
  <sheetFormatPr defaultRowHeight="15.75"/>
  <cols>
    <col min="1" max="1" width="3.875" style="124" customWidth="1"/>
    <col min="2" max="2" width="42.75" style="124" customWidth="1"/>
    <col min="3" max="4" width="11.375" style="124" customWidth="1"/>
    <col min="5" max="5" width="6.875" style="124" customWidth="1"/>
    <col min="6" max="7" width="10.875" style="124" customWidth="1"/>
    <col min="8" max="8" width="6.875" style="124" customWidth="1"/>
    <col min="9" max="9" width="9.5" style="124" customWidth="1"/>
    <col min="10" max="10" width="9.375" style="124" customWidth="1"/>
    <col min="11" max="11" width="6.375" style="124" customWidth="1"/>
    <col min="12" max="12" width="10.125" style="124" customWidth="1"/>
    <col min="13" max="13" width="10.25" style="124" customWidth="1"/>
    <col min="14" max="14" width="5.25" style="124" customWidth="1"/>
    <col min="15" max="15" width="11.125" style="124" customWidth="1"/>
    <col min="16" max="16" width="11.5" style="124" customWidth="1"/>
    <col min="17" max="17" width="4.75" style="124" customWidth="1"/>
    <col min="18" max="18" width="11" style="124" customWidth="1"/>
    <col min="19" max="19" width="10.125" style="124" customWidth="1"/>
    <col min="20" max="20" width="4.75" style="124" customWidth="1"/>
    <col min="21" max="21" width="11.5" style="124" hidden="1" customWidth="1"/>
    <col min="22" max="22" width="13.875" style="124" hidden="1" customWidth="1"/>
    <col min="23" max="23" width="10.125" style="124" hidden="1" customWidth="1"/>
    <col min="24" max="24" width="0.625" style="17" hidden="1" customWidth="1"/>
    <col min="25" max="157" width="9" style="17"/>
    <col min="158" max="244" width="9" style="124"/>
    <col min="245" max="245" width="3.875" style="124" customWidth="1"/>
    <col min="246" max="246" width="38.5" style="124" customWidth="1"/>
    <col min="247" max="247" width="11.375" style="124" customWidth="1"/>
    <col min="248" max="248" width="11" style="124" customWidth="1"/>
    <col min="249" max="249" width="9.125" style="124" customWidth="1"/>
    <col min="250" max="251" width="10.375" style="124" customWidth="1"/>
    <col min="252" max="252" width="8.75" style="124" customWidth="1"/>
    <col min="253" max="254" width="10.5" style="124" customWidth="1"/>
    <col min="255" max="255" width="9.25" style="124" customWidth="1"/>
    <col min="256" max="256" width="8.375" style="124" customWidth="1"/>
    <col min="257" max="257" width="7.625" style="124" customWidth="1"/>
    <col min="258" max="258" width="7.25" style="124" customWidth="1"/>
    <col min="259" max="259" width="14.125" style="124" bestFit="1" customWidth="1"/>
    <col min="260" max="260" width="20.125" style="124" customWidth="1"/>
    <col min="261" max="261" width="8.25" style="124" customWidth="1"/>
    <col min="262" max="262" width="0" style="124" hidden="1" customWidth="1"/>
    <col min="263" max="263" width="8.25" style="124" customWidth="1"/>
    <col min="264" max="264" width="4.375" style="124" customWidth="1"/>
    <col min="265" max="265" width="10.625" style="124" customWidth="1"/>
    <col min="266" max="266" width="7" style="124" customWidth="1"/>
    <col min="267" max="500" width="9" style="124"/>
    <col min="501" max="501" width="3.875" style="124" customWidth="1"/>
    <col min="502" max="502" width="38.5" style="124" customWidth="1"/>
    <col min="503" max="503" width="11.375" style="124" customWidth="1"/>
    <col min="504" max="504" width="11" style="124" customWidth="1"/>
    <col min="505" max="505" width="9.125" style="124" customWidth="1"/>
    <col min="506" max="507" width="10.375" style="124" customWidth="1"/>
    <col min="508" max="508" width="8.75" style="124" customWidth="1"/>
    <col min="509" max="510" width="10.5" style="124" customWidth="1"/>
    <col min="511" max="511" width="9.25" style="124" customWidth="1"/>
    <col min="512" max="512" width="8.375" style="124" customWidth="1"/>
    <col min="513" max="513" width="7.625" style="124" customWidth="1"/>
    <col min="514" max="514" width="7.25" style="124" customWidth="1"/>
    <col min="515" max="515" width="14.125" style="124" bestFit="1" customWidth="1"/>
    <col min="516" max="516" width="20.125" style="124" customWidth="1"/>
    <col min="517" max="517" width="8.25" style="124" customWidth="1"/>
    <col min="518" max="518" width="0" style="124" hidden="1" customWidth="1"/>
    <col min="519" max="519" width="8.25" style="124" customWidth="1"/>
    <col min="520" max="520" width="4.375" style="124" customWidth="1"/>
    <col min="521" max="521" width="10.625" style="124" customWidth="1"/>
    <col min="522" max="522" width="7" style="124" customWidth="1"/>
    <col min="523" max="756" width="9" style="124"/>
    <col min="757" max="757" width="3.875" style="124" customWidth="1"/>
    <col min="758" max="758" width="38.5" style="124" customWidth="1"/>
    <col min="759" max="759" width="11.375" style="124" customWidth="1"/>
    <col min="760" max="760" width="11" style="124" customWidth="1"/>
    <col min="761" max="761" width="9.125" style="124" customWidth="1"/>
    <col min="762" max="763" width="10.375" style="124" customWidth="1"/>
    <col min="764" max="764" width="8.75" style="124" customWidth="1"/>
    <col min="765" max="766" width="10.5" style="124" customWidth="1"/>
    <col min="767" max="767" width="9.25" style="124" customWidth="1"/>
    <col min="768" max="768" width="8.375" style="124" customWidth="1"/>
    <col min="769" max="769" width="7.625" style="124" customWidth="1"/>
    <col min="770" max="770" width="7.25" style="124" customWidth="1"/>
    <col min="771" max="771" width="14.125" style="124" bestFit="1" customWidth="1"/>
    <col min="772" max="772" width="20.125" style="124" customWidth="1"/>
    <col min="773" max="773" width="8.25" style="124" customWidth="1"/>
    <col min="774" max="774" width="0" style="124" hidden="1" customWidth="1"/>
    <col min="775" max="775" width="8.25" style="124" customWidth="1"/>
    <col min="776" max="776" width="4.375" style="124" customWidth="1"/>
    <col min="777" max="777" width="10.625" style="124" customWidth="1"/>
    <col min="778" max="778" width="7" style="124" customWidth="1"/>
    <col min="779" max="1012" width="9" style="124"/>
    <col min="1013" max="1013" width="3.875" style="124" customWidth="1"/>
    <col min="1014" max="1014" width="38.5" style="124" customWidth="1"/>
    <col min="1015" max="1015" width="11.375" style="124" customWidth="1"/>
    <col min="1016" max="1016" width="11" style="124" customWidth="1"/>
    <col min="1017" max="1017" width="9.125" style="124" customWidth="1"/>
    <col min="1018" max="1019" width="10.375" style="124" customWidth="1"/>
    <col min="1020" max="1020" width="8.75" style="124" customWidth="1"/>
    <col min="1021" max="1022" width="10.5" style="124" customWidth="1"/>
    <col min="1023" max="1023" width="9.25" style="124" customWidth="1"/>
    <col min="1024" max="1024" width="8.375" style="124" customWidth="1"/>
    <col min="1025" max="1025" width="7.625" style="124" customWidth="1"/>
    <col min="1026" max="1026" width="7.25" style="124" customWidth="1"/>
    <col min="1027" max="1027" width="14.125" style="124" bestFit="1" customWidth="1"/>
    <col min="1028" max="1028" width="20.125" style="124" customWidth="1"/>
    <col min="1029" max="1029" width="8.25" style="124" customWidth="1"/>
    <col min="1030" max="1030" width="0" style="124" hidden="1" customWidth="1"/>
    <col min="1031" max="1031" width="8.25" style="124" customWidth="1"/>
    <col min="1032" max="1032" width="4.375" style="124" customWidth="1"/>
    <col min="1033" max="1033" width="10.625" style="124" customWidth="1"/>
    <col min="1034" max="1034" width="7" style="124" customWidth="1"/>
    <col min="1035" max="1268" width="9" style="124"/>
    <col min="1269" max="1269" width="3.875" style="124" customWidth="1"/>
    <col min="1270" max="1270" width="38.5" style="124" customWidth="1"/>
    <col min="1271" max="1271" width="11.375" style="124" customWidth="1"/>
    <col min="1272" max="1272" width="11" style="124" customWidth="1"/>
    <col min="1273" max="1273" width="9.125" style="124" customWidth="1"/>
    <col min="1274" max="1275" width="10.375" style="124" customWidth="1"/>
    <col min="1276" max="1276" width="8.75" style="124" customWidth="1"/>
    <col min="1277" max="1278" width="10.5" style="124" customWidth="1"/>
    <col min="1279" max="1279" width="9.25" style="124" customWidth="1"/>
    <col min="1280" max="1280" width="8.375" style="124" customWidth="1"/>
    <col min="1281" max="1281" width="7.625" style="124" customWidth="1"/>
    <col min="1282" max="1282" width="7.25" style="124" customWidth="1"/>
    <col min="1283" max="1283" width="14.125" style="124" bestFit="1" customWidth="1"/>
    <col min="1284" max="1284" width="20.125" style="124" customWidth="1"/>
    <col min="1285" max="1285" width="8.25" style="124" customWidth="1"/>
    <col min="1286" max="1286" width="0" style="124" hidden="1" customWidth="1"/>
    <col min="1287" max="1287" width="8.25" style="124" customWidth="1"/>
    <col min="1288" max="1288" width="4.375" style="124" customWidth="1"/>
    <col min="1289" max="1289" width="10.625" style="124" customWidth="1"/>
    <col min="1290" max="1290" width="7" style="124" customWidth="1"/>
    <col min="1291" max="1524" width="9" style="124"/>
    <col min="1525" max="1525" width="3.875" style="124" customWidth="1"/>
    <col min="1526" max="1526" width="38.5" style="124" customWidth="1"/>
    <col min="1527" max="1527" width="11.375" style="124" customWidth="1"/>
    <col min="1528" max="1528" width="11" style="124" customWidth="1"/>
    <col min="1529" max="1529" width="9.125" style="124" customWidth="1"/>
    <col min="1530" max="1531" width="10.375" style="124" customWidth="1"/>
    <col min="1532" max="1532" width="8.75" style="124" customWidth="1"/>
    <col min="1533" max="1534" width="10.5" style="124" customWidth="1"/>
    <col min="1535" max="1535" width="9.25" style="124" customWidth="1"/>
    <col min="1536" max="1536" width="8.375" style="124" customWidth="1"/>
    <col min="1537" max="1537" width="7.625" style="124" customWidth="1"/>
    <col min="1538" max="1538" width="7.25" style="124" customWidth="1"/>
    <col min="1539" max="1539" width="14.125" style="124" bestFit="1" customWidth="1"/>
    <col min="1540" max="1540" width="20.125" style="124" customWidth="1"/>
    <col min="1541" max="1541" width="8.25" style="124" customWidth="1"/>
    <col min="1542" max="1542" width="0" style="124" hidden="1" customWidth="1"/>
    <col min="1543" max="1543" width="8.25" style="124" customWidth="1"/>
    <col min="1544" max="1544" width="4.375" style="124" customWidth="1"/>
    <col min="1545" max="1545" width="10.625" style="124" customWidth="1"/>
    <col min="1546" max="1546" width="7" style="124" customWidth="1"/>
    <col min="1547" max="1780" width="9" style="124"/>
    <col min="1781" max="1781" width="3.875" style="124" customWidth="1"/>
    <col min="1782" max="1782" width="38.5" style="124" customWidth="1"/>
    <col min="1783" max="1783" width="11.375" style="124" customWidth="1"/>
    <col min="1784" max="1784" width="11" style="124" customWidth="1"/>
    <col min="1785" max="1785" width="9.125" style="124" customWidth="1"/>
    <col min="1786" max="1787" width="10.375" style="124" customWidth="1"/>
    <col min="1788" max="1788" width="8.75" style="124" customWidth="1"/>
    <col min="1789" max="1790" width="10.5" style="124" customWidth="1"/>
    <col min="1791" max="1791" width="9.25" style="124" customWidth="1"/>
    <col min="1792" max="1792" width="8.375" style="124" customWidth="1"/>
    <col min="1793" max="1793" width="7.625" style="124" customWidth="1"/>
    <col min="1794" max="1794" width="7.25" style="124" customWidth="1"/>
    <col min="1795" max="1795" width="14.125" style="124" bestFit="1" customWidth="1"/>
    <col min="1796" max="1796" width="20.125" style="124" customWidth="1"/>
    <col min="1797" max="1797" width="8.25" style="124" customWidth="1"/>
    <col min="1798" max="1798" width="0" style="124" hidden="1" customWidth="1"/>
    <col min="1799" max="1799" width="8.25" style="124" customWidth="1"/>
    <col min="1800" max="1800" width="4.375" style="124" customWidth="1"/>
    <col min="1801" max="1801" width="10.625" style="124" customWidth="1"/>
    <col min="1802" max="1802" width="7" style="124" customWidth="1"/>
    <col min="1803" max="2036" width="9" style="124"/>
    <col min="2037" max="2037" width="3.875" style="124" customWidth="1"/>
    <col min="2038" max="2038" width="38.5" style="124" customWidth="1"/>
    <col min="2039" max="2039" width="11.375" style="124" customWidth="1"/>
    <col min="2040" max="2040" width="11" style="124" customWidth="1"/>
    <col min="2041" max="2041" width="9.125" style="124" customWidth="1"/>
    <col min="2042" max="2043" width="10.375" style="124" customWidth="1"/>
    <col min="2044" max="2044" width="8.75" style="124" customWidth="1"/>
    <col min="2045" max="2046" width="10.5" style="124" customWidth="1"/>
    <col min="2047" max="2047" width="9.25" style="124" customWidth="1"/>
    <col min="2048" max="2048" width="8.375" style="124" customWidth="1"/>
    <col min="2049" max="2049" width="7.625" style="124" customWidth="1"/>
    <col min="2050" max="2050" width="7.25" style="124" customWidth="1"/>
    <col min="2051" max="2051" width="14.125" style="124" bestFit="1" customWidth="1"/>
    <col min="2052" max="2052" width="20.125" style="124" customWidth="1"/>
    <col min="2053" max="2053" width="8.25" style="124" customWidth="1"/>
    <col min="2054" max="2054" width="0" style="124" hidden="1" customWidth="1"/>
    <col min="2055" max="2055" width="8.25" style="124" customWidth="1"/>
    <col min="2056" max="2056" width="4.375" style="124" customWidth="1"/>
    <col min="2057" max="2057" width="10.625" style="124" customWidth="1"/>
    <col min="2058" max="2058" width="7" style="124" customWidth="1"/>
    <col min="2059" max="2292" width="9" style="124"/>
    <col min="2293" max="2293" width="3.875" style="124" customWidth="1"/>
    <col min="2294" max="2294" width="38.5" style="124" customWidth="1"/>
    <col min="2295" max="2295" width="11.375" style="124" customWidth="1"/>
    <col min="2296" max="2296" width="11" style="124" customWidth="1"/>
    <col min="2297" max="2297" width="9.125" style="124" customWidth="1"/>
    <col min="2298" max="2299" width="10.375" style="124" customWidth="1"/>
    <col min="2300" max="2300" width="8.75" style="124" customWidth="1"/>
    <col min="2301" max="2302" width="10.5" style="124" customWidth="1"/>
    <col min="2303" max="2303" width="9.25" style="124" customWidth="1"/>
    <col min="2304" max="2304" width="8.375" style="124" customWidth="1"/>
    <col min="2305" max="2305" width="7.625" style="124" customWidth="1"/>
    <col min="2306" max="2306" width="7.25" style="124" customWidth="1"/>
    <col min="2307" max="2307" width="14.125" style="124" bestFit="1" customWidth="1"/>
    <col min="2308" max="2308" width="20.125" style="124" customWidth="1"/>
    <col min="2309" max="2309" width="8.25" style="124" customWidth="1"/>
    <col min="2310" max="2310" width="0" style="124" hidden="1" customWidth="1"/>
    <col min="2311" max="2311" width="8.25" style="124" customWidth="1"/>
    <col min="2312" max="2312" width="4.375" style="124" customWidth="1"/>
    <col min="2313" max="2313" width="10.625" style="124" customWidth="1"/>
    <col min="2314" max="2314" width="7" style="124" customWidth="1"/>
    <col min="2315" max="2548" width="9" style="124"/>
    <col min="2549" max="2549" width="3.875" style="124" customWidth="1"/>
    <col min="2550" max="2550" width="38.5" style="124" customWidth="1"/>
    <col min="2551" max="2551" width="11.375" style="124" customWidth="1"/>
    <col min="2552" max="2552" width="11" style="124" customWidth="1"/>
    <col min="2553" max="2553" width="9.125" style="124" customWidth="1"/>
    <col min="2554" max="2555" width="10.375" style="124" customWidth="1"/>
    <col min="2556" max="2556" width="8.75" style="124" customWidth="1"/>
    <col min="2557" max="2558" width="10.5" style="124" customWidth="1"/>
    <col min="2559" max="2559" width="9.25" style="124" customWidth="1"/>
    <col min="2560" max="2560" width="8.375" style="124" customWidth="1"/>
    <col min="2561" max="2561" width="7.625" style="124" customWidth="1"/>
    <col min="2562" max="2562" width="7.25" style="124" customWidth="1"/>
    <col min="2563" max="2563" width="14.125" style="124" bestFit="1" customWidth="1"/>
    <col min="2564" max="2564" width="20.125" style="124" customWidth="1"/>
    <col min="2565" max="2565" width="8.25" style="124" customWidth="1"/>
    <col min="2566" max="2566" width="0" style="124" hidden="1" customWidth="1"/>
    <col min="2567" max="2567" width="8.25" style="124" customWidth="1"/>
    <col min="2568" max="2568" width="4.375" style="124" customWidth="1"/>
    <col min="2569" max="2569" width="10.625" style="124" customWidth="1"/>
    <col min="2570" max="2570" width="7" style="124" customWidth="1"/>
    <col min="2571" max="2804" width="9" style="124"/>
    <col min="2805" max="2805" width="3.875" style="124" customWidth="1"/>
    <col min="2806" max="2806" width="38.5" style="124" customWidth="1"/>
    <col min="2807" max="2807" width="11.375" style="124" customWidth="1"/>
    <col min="2808" max="2808" width="11" style="124" customWidth="1"/>
    <col min="2809" max="2809" width="9.125" style="124" customWidth="1"/>
    <col min="2810" max="2811" width="10.375" style="124" customWidth="1"/>
    <col min="2812" max="2812" width="8.75" style="124" customWidth="1"/>
    <col min="2813" max="2814" width="10.5" style="124" customWidth="1"/>
    <col min="2815" max="2815" width="9.25" style="124" customWidth="1"/>
    <col min="2816" max="2816" width="8.375" style="124" customWidth="1"/>
    <col min="2817" max="2817" width="7.625" style="124" customWidth="1"/>
    <col min="2818" max="2818" width="7.25" style="124" customWidth="1"/>
    <col min="2819" max="2819" width="14.125" style="124" bestFit="1" customWidth="1"/>
    <col min="2820" max="2820" width="20.125" style="124" customWidth="1"/>
    <col min="2821" max="2821" width="8.25" style="124" customWidth="1"/>
    <col min="2822" max="2822" width="0" style="124" hidden="1" customWidth="1"/>
    <col min="2823" max="2823" width="8.25" style="124" customWidth="1"/>
    <col min="2824" max="2824" width="4.375" style="124" customWidth="1"/>
    <col min="2825" max="2825" width="10.625" style="124" customWidth="1"/>
    <col min="2826" max="2826" width="7" style="124" customWidth="1"/>
    <col min="2827" max="3060" width="9" style="124"/>
    <col min="3061" max="3061" width="3.875" style="124" customWidth="1"/>
    <col min="3062" max="3062" width="38.5" style="124" customWidth="1"/>
    <col min="3063" max="3063" width="11.375" style="124" customWidth="1"/>
    <col min="3064" max="3064" width="11" style="124" customWidth="1"/>
    <col min="3065" max="3065" width="9.125" style="124" customWidth="1"/>
    <col min="3066" max="3067" width="10.375" style="124" customWidth="1"/>
    <col min="3068" max="3068" width="8.75" style="124" customWidth="1"/>
    <col min="3069" max="3070" width="10.5" style="124" customWidth="1"/>
    <col min="3071" max="3071" width="9.25" style="124" customWidth="1"/>
    <col min="3072" max="3072" width="8.375" style="124" customWidth="1"/>
    <col min="3073" max="3073" width="7.625" style="124" customWidth="1"/>
    <col min="3074" max="3074" width="7.25" style="124" customWidth="1"/>
    <col min="3075" max="3075" width="14.125" style="124" bestFit="1" customWidth="1"/>
    <col min="3076" max="3076" width="20.125" style="124" customWidth="1"/>
    <col min="3077" max="3077" width="8.25" style="124" customWidth="1"/>
    <col min="3078" max="3078" width="0" style="124" hidden="1" customWidth="1"/>
    <col min="3079" max="3079" width="8.25" style="124" customWidth="1"/>
    <col min="3080" max="3080" width="4.375" style="124" customWidth="1"/>
    <col min="3081" max="3081" width="10.625" style="124" customWidth="1"/>
    <col min="3082" max="3082" width="7" style="124" customWidth="1"/>
    <col min="3083" max="3316" width="9" style="124"/>
    <col min="3317" max="3317" width="3.875" style="124" customWidth="1"/>
    <col min="3318" max="3318" width="38.5" style="124" customWidth="1"/>
    <col min="3319" max="3319" width="11.375" style="124" customWidth="1"/>
    <col min="3320" max="3320" width="11" style="124" customWidth="1"/>
    <col min="3321" max="3321" width="9.125" style="124" customWidth="1"/>
    <col min="3322" max="3323" width="10.375" style="124" customWidth="1"/>
    <col min="3324" max="3324" width="8.75" style="124" customWidth="1"/>
    <col min="3325" max="3326" width="10.5" style="124" customWidth="1"/>
    <col min="3327" max="3327" width="9.25" style="124" customWidth="1"/>
    <col min="3328" max="3328" width="8.375" style="124" customWidth="1"/>
    <col min="3329" max="3329" width="7.625" style="124" customWidth="1"/>
    <col min="3330" max="3330" width="7.25" style="124" customWidth="1"/>
    <col min="3331" max="3331" width="14.125" style="124" bestFit="1" customWidth="1"/>
    <col min="3332" max="3332" width="20.125" style="124" customWidth="1"/>
    <col min="3333" max="3333" width="8.25" style="124" customWidth="1"/>
    <col min="3334" max="3334" width="0" style="124" hidden="1" customWidth="1"/>
    <col min="3335" max="3335" width="8.25" style="124" customWidth="1"/>
    <col min="3336" max="3336" width="4.375" style="124" customWidth="1"/>
    <col min="3337" max="3337" width="10.625" style="124" customWidth="1"/>
    <col min="3338" max="3338" width="7" style="124" customWidth="1"/>
    <col min="3339" max="3572" width="9" style="124"/>
    <col min="3573" max="3573" width="3.875" style="124" customWidth="1"/>
    <col min="3574" max="3574" width="38.5" style="124" customWidth="1"/>
    <col min="3575" max="3575" width="11.375" style="124" customWidth="1"/>
    <col min="3576" max="3576" width="11" style="124" customWidth="1"/>
    <col min="3577" max="3577" width="9.125" style="124" customWidth="1"/>
    <col min="3578" max="3579" width="10.375" style="124" customWidth="1"/>
    <col min="3580" max="3580" width="8.75" style="124" customWidth="1"/>
    <col min="3581" max="3582" width="10.5" style="124" customWidth="1"/>
    <col min="3583" max="3583" width="9.25" style="124" customWidth="1"/>
    <col min="3584" max="3584" width="8.375" style="124" customWidth="1"/>
    <col min="3585" max="3585" width="7.625" style="124" customWidth="1"/>
    <col min="3586" max="3586" width="7.25" style="124" customWidth="1"/>
    <col min="3587" max="3587" width="14.125" style="124" bestFit="1" customWidth="1"/>
    <col min="3588" max="3588" width="20.125" style="124" customWidth="1"/>
    <col min="3589" max="3589" width="8.25" style="124" customWidth="1"/>
    <col min="3590" max="3590" width="0" style="124" hidden="1" customWidth="1"/>
    <col min="3591" max="3591" width="8.25" style="124" customWidth="1"/>
    <col min="3592" max="3592" width="4.375" style="124" customWidth="1"/>
    <col min="3593" max="3593" width="10.625" style="124" customWidth="1"/>
    <col min="3594" max="3594" width="7" style="124" customWidth="1"/>
    <col min="3595" max="3828" width="9" style="124"/>
    <col min="3829" max="3829" width="3.875" style="124" customWidth="1"/>
    <col min="3830" max="3830" width="38.5" style="124" customWidth="1"/>
    <col min="3831" max="3831" width="11.375" style="124" customWidth="1"/>
    <col min="3832" max="3832" width="11" style="124" customWidth="1"/>
    <col min="3833" max="3833" width="9.125" style="124" customWidth="1"/>
    <col min="3834" max="3835" width="10.375" style="124" customWidth="1"/>
    <col min="3836" max="3836" width="8.75" style="124" customWidth="1"/>
    <col min="3837" max="3838" width="10.5" style="124" customWidth="1"/>
    <col min="3839" max="3839" width="9.25" style="124" customWidth="1"/>
    <col min="3840" max="3840" width="8.375" style="124" customWidth="1"/>
    <col min="3841" max="3841" width="7.625" style="124" customWidth="1"/>
    <col min="3842" max="3842" width="7.25" style="124" customWidth="1"/>
    <col min="3843" max="3843" width="14.125" style="124" bestFit="1" customWidth="1"/>
    <col min="3844" max="3844" width="20.125" style="124" customWidth="1"/>
    <col min="3845" max="3845" width="8.25" style="124" customWidth="1"/>
    <col min="3846" max="3846" width="0" style="124" hidden="1" customWidth="1"/>
    <col min="3847" max="3847" width="8.25" style="124" customWidth="1"/>
    <col min="3848" max="3848" width="4.375" style="124" customWidth="1"/>
    <col min="3849" max="3849" width="10.625" style="124" customWidth="1"/>
    <col min="3850" max="3850" width="7" style="124" customWidth="1"/>
    <col min="3851" max="4084" width="9" style="124"/>
    <col min="4085" max="4085" width="3.875" style="124" customWidth="1"/>
    <col min="4086" max="4086" width="38.5" style="124" customWidth="1"/>
    <col min="4087" max="4087" width="11.375" style="124" customWidth="1"/>
    <col min="4088" max="4088" width="11" style="124" customWidth="1"/>
    <col min="4089" max="4089" width="9.125" style="124" customWidth="1"/>
    <col min="4090" max="4091" width="10.375" style="124" customWidth="1"/>
    <col min="4092" max="4092" width="8.75" style="124" customWidth="1"/>
    <col min="4093" max="4094" width="10.5" style="124" customWidth="1"/>
    <col min="4095" max="4095" width="9.25" style="124" customWidth="1"/>
    <col min="4096" max="4096" width="8.375" style="124" customWidth="1"/>
    <col min="4097" max="4097" width="7.625" style="124" customWidth="1"/>
    <col min="4098" max="4098" width="7.25" style="124" customWidth="1"/>
    <col min="4099" max="4099" width="14.125" style="124" bestFit="1" customWidth="1"/>
    <col min="4100" max="4100" width="20.125" style="124" customWidth="1"/>
    <col min="4101" max="4101" width="8.25" style="124" customWidth="1"/>
    <col min="4102" max="4102" width="0" style="124" hidden="1" customWidth="1"/>
    <col min="4103" max="4103" width="8.25" style="124" customWidth="1"/>
    <col min="4104" max="4104" width="4.375" style="124" customWidth="1"/>
    <col min="4105" max="4105" width="10.625" style="124" customWidth="1"/>
    <col min="4106" max="4106" width="7" style="124" customWidth="1"/>
    <col min="4107" max="4340" width="9" style="124"/>
    <col min="4341" max="4341" width="3.875" style="124" customWidth="1"/>
    <col min="4342" max="4342" width="38.5" style="124" customWidth="1"/>
    <col min="4343" max="4343" width="11.375" style="124" customWidth="1"/>
    <col min="4344" max="4344" width="11" style="124" customWidth="1"/>
    <col min="4345" max="4345" width="9.125" style="124" customWidth="1"/>
    <col min="4346" max="4347" width="10.375" style="124" customWidth="1"/>
    <col min="4348" max="4348" width="8.75" style="124" customWidth="1"/>
    <col min="4349" max="4350" width="10.5" style="124" customWidth="1"/>
    <col min="4351" max="4351" width="9.25" style="124" customWidth="1"/>
    <col min="4352" max="4352" width="8.375" style="124" customWidth="1"/>
    <col min="4353" max="4353" width="7.625" style="124" customWidth="1"/>
    <col min="4354" max="4354" width="7.25" style="124" customWidth="1"/>
    <col min="4355" max="4355" width="14.125" style="124" bestFit="1" customWidth="1"/>
    <col min="4356" max="4356" width="20.125" style="124" customWidth="1"/>
    <col min="4357" max="4357" width="8.25" style="124" customWidth="1"/>
    <col min="4358" max="4358" width="0" style="124" hidden="1" customWidth="1"/>
    <col min="4359" max="4359" width="8.25" style="124" customWidth="1"/>
    <col min="4360" max="4360" width="4.375" style="124" customWidth="1"/>
    <col min="4361" max="4361" width="10.625" style="124" customWidth="1"/>
    <col min="4362" max="4362" width="7" style="124" customWidth="1"/>
    <col min="4363" max="4596" width="9" style="124"/>
    <col min="4597" max="4597" width="3.875" style="124" customWidth="1"/>
    <col min="4598" max="4598" width="38.5" style="124" customWidth="1"/>
    <col min="4599" max="4599" width="11.375" style="124" customWidth="1"/>
    <col min="4600" max="4600" width="11" style="124" customWidth="1"/>
    <col min="4601" max="4601" width="9.125" style="124" customWidth="1"/>
    <col min="4602" max="4603" width="10.375" style="124" customWidth="1"/>
    <col min="4604" max="4604" width="8.75" style="124" customWidth="1"/>
    <col min="4605" max="4606" width="10.5" style="124" customWidth="1"/>
    <col min="4607" max="4607" width="9.25" style="124" customWidth="1"/>
    <col min="4608" max="4608" width="8.375" style="124" customWidth="1"/>
    <col min="4609" max="4609" width="7.625" style="124" customWidth="1"/>
    <col min="4610" max="4610" width="7.25" style="124" customWidth="1"/>
    <col min="4611" max="4611" width="14.125" style="124" bestFit="1" customWidth="1"/>
    <col min="4612" max="4612" width="20.125" style="124" customWidth="1"/>
    <col min="4613" max="4613" width="8.25" style="124" customWidth="1"/>
    <col min="4614" max="4614" width="0" style="124" hidden="1" customWidth="1"/>
    <col min="4615" max="4615" width="8.25" style="124" customWidth="1"/>
    <col min="4616" max="4616" width="4.375" style="124" customWidth="1"/>
    <col min="4617" max="4617" width="10.625" style="124" customWidth="1"/>
    <col min="4618" max="4618" width="7" style="124" customWidth="1"/>
    <col min="4619" max="4852" width="9" style="124"/>
    <col min="4853" max="4853" width="3.875" style="124" customWidth="1"/>
    <col min="4854" max="4854" width="38.5" style="124" customWidth="1"/>
    <col min="4855" max="4855" width="11.375" style="124" customWidth="1"/>
    <col min="4856" max="4856" width="11" style="124" customWidth="1"/>
    <col min="4857" max="4857" width="9.125" style="124" customWidth="1"/>
    <col min="4858" max="4859" width="10.375" style="124" customWidth="1"/>
    <col min="4860" max="4860" width="8.75" style="124" customWidth="1"/>
    <col min="4861" max="4862" width="10.5" style="124" customWidth="1"/>
    <col min="4863" max="4863" width="9.25" style="124" customWidth="1"/>
    <col min="4864" max="4864" width="8.375" style="124" customWidth="1"/>
    <col min="4865" max="4865" width="7.625" style="124" customWidth="1"/>
    <col min="4866" max="4866" width="7.25" style="124" customWidth="1"/>
    <col min="4867" max="4867" width="14.125" style="124" bestFit="1" customWidth="1"/>
    <col min="4868" max="4868" width="20.125" style="124" customWidth="1"/>
    <col min="4869" max="4869" width="8.25" style="124" customWidth="1"/>
    <col min="4870" max="4870" width="0" style="124" hidden="1" customWidth="1"/>
    <col min="4871" max="4871" width="8.25" style="124" customWidth="1"/>
    <col min="4872" max="4872" width="4.375" style="124" customWidth="1"/>
    <col min="4873" max="4873" width="10.625" style="124" customWidth="1"/>
    <col min="4874" max="4874" width="7" style="124" customWidth="1"/>
    <col min="4875" max="5108" width="9" style="124"/>
    <col min="5109" max="5109" width="3.875" style="124" customWidth="1"/>
    <col min="5110" max="5110" width="38.5" style="124" customWidth="1"/>
    <col min="5111" max="5111" width="11.375" style="124" customWidth="1"/>
    <col min="5112" max="5112" width="11" style="124" customWidth="1"/>
    <col min="5113" max="5113" width="9.125" style="124" customWidth="1"/>
    <col min="5114" max="5115" width="10.375" style="124" customWidth="1"/>
    <col min="5116" max="5116" width="8.75" style="124" customWidth="1"/>
    <col min="5117" max="5118" width="10.5" style="124" customWidth="1"/>
    <col min="5119" max="5119" width="9.25" style="124" customWidth="1"/>
    <col min="5120" max="5120" width="8.375" style="124" customWidth="1"/>
    <col min="5121" max="5121" width="7.625" style="124" customWidth="1"/>
    <col min="5122" max="5122" width="7.25" style="124" customWidth="1"/>
    <col min="5123" max="5123" width="14.125" style="124" bestFit="1" customWidth="1"/>
    <col min="5124" max="5124" width="20.125" style="124" customWidth="1"/>
    <col min="5125" max="5125" width="8.25" style="124" customWidth="1"/>
    <col min="5126" max="5126" width="0" style="124" hidden="1" customWidth="1"/>
    <col min="5127" max="5127" width="8.25" style="124" customWidth="1"/>
    <col min="5128" max="5128" width="4.375" style="124" customWidth="1"/>
    <col min="5129" max="5129" width="10.625" style="124" customWidth="1"/>
    <col min="5130" max="5130" width="7" style="124" customWidth="1"/>
    <col min="5131" max="5364" width="9" style="124"/>
    <col min="5365" max="5365" width="3.875" style="124" customWidth="1"/>
    <col min="5366" max="5366" width="38.5" style="124" customWidth="1"/>
    <col min="5367" max="5367" width="11.375" style="124" customWidth="1"/>
    <col min="5368" max="5368" width="11" style="124" customWidth="1"/>
    <col min="5369" max="5369" width="9.125" style="124" customWidth="1"/>
    <col min="5370" max="5371" width="10.375" style="124" customWidth="1"/>
    <col min="5372" max="5372" width="8.75" style="124" customWidth="1"/>
    <col min="5373" max="5374" width="10.5" style="124" customWidth="1"/>
    <col min="5375" max="5375" width="9.25" style="124" customWidth="1"/>
    <col min="5376" max="5376" width="8.375" style="124" customWidth="1"/>
    <col min="5377" max="5377" width="7.625" style="124" customWidth="1"/>
    <col min="5378" max="5378" width="7.25" style="124" customWidth="1"/>
    <col min="5379" max="5379" width="14.125" style="124" bestFit="1" customWidth="1"/>
    <col min="5380" max="5380" width="20.125" style="124" customWidth="1"/>
    <col min="5381" max="5381" width="8.25" style="124" customWidth="1"/>
    <col min="5382" max="5382" width="0" style="124" hidden="1" customWidth="1"/>
    <col min="5383" max="5383" width="8.25" style="124" customWidth="1"/>
    <col min="5384" max="5384" width="4.375" style="124" customWidth="1"/>
    <col min="5385" max="5385" width="10.625" style="124" customWidth="1"/>
    <col min="5386" max="5386" width="7" style="124" customWidth="1"/>
    <col min="5387" max="5620" width="9" style="124"/>
    <col min="5621" max="5621" width="3.875" style="124" customWidth="1"/>
    <col min="5622" max="5622" width="38.5" style="124" customWidth="1"/>
    <col min="5623" max="5623" width="11.375" style="124" customWidth="1"/>
    <col min="5624" max="5624" width="11" style="124" customWidth="1"/>
    <col min="5625" max="5625" width="9.125" style="124" customWidth="1"/>
    <col min="5626" max="5627" width="10.375" style="124" customWidth="1"/>
    <col min="5628" max="5628" width="8.75" style="124" customWidth="1"/>
    <col min="5629" max="5630" width="10.5" style="124" customWidth="1"/>
    <col min="5631" max="5631" width="9.25" style="124" customWidth="1"/>
    <col min="5632" max="5632" width="8.375" style="124" customWidth="1"/>
    <col min="5633" max="5633" width="7.625" style="124" customWidth="1"/>
    <col min="5634" max="5634" width="7.25" style="124" customWidth="1"/>
    <col min="5635" max="5635" width="14.125" style="124" bestFit="1" customWidth="1"/>
    <col min="5636" max="5636" width="20.125" style="124" customWidth="1"/>
    <col min="5637" max="5637" width="8.25" style="124" customWidth="1"/>
    <col min="5638" max="5638" width="0" style="124" hidden="1" customWidth="1"/>
    <col min="5639" max="5639" width="8.25" style="124" customWidth="1"/>
    <col min="5640" max="5640" width="4.375" style="124" customWidth="1"/>
    <col min="5641" max="5641" width="10.625" style="124" customWidth="1"/>
    <col min="5642" max="5642" width="7" style="124" customWidth="1"/>
    <col min="5643" max="5876" width="9" style="124"/>
    <col min="5877" max="5877" width="3.875" style="124" customWidth="1"/>
    <col min="5878" max="5878" width="38.5" style="124" customWidth="1"/>
    <col min="5879" max="5879" width="11.375" style="124" customWidth="1"/>
    <col min="5880" max="5880" width="11" style="124" customWidth="1"/>
    <col min="5881" max="5881" width="9.125" style="124" customWidth="1"/>
    <col min="5882" max="5883" width="10.375" style="124" customWidth="1"/>
    <col min="5884" max="5884" width="8.75" style="124" customWidth="1"/>
    <col min="5885" max="5886" width="10.5" style="124" customWidth="1"/>
    <col min="5887" max="5887" width="9.25" style="124" customWidth="1"/>
    <col min="5888" max="5888" width="8.375" style="124" customWidth="1"/>
    <col min="5889" max="5889" width="7.625" style="124" customWidth="1"/>
    <col min="5890" max="5890" width="7.25" style="124" customWidth="1"/>
    <col min="5891" max="5891" width="14.125" style="124" bestFit="1" customWidth="1"/>
    <col min="5892" max="5892" width="20.125" style="124" customWidth="1"/>
    <col min="5893" max="5893" width="8.25" style="124" customWidth="1"/>
    <col min="5894" max="5894" width="0" style="124" hidden="1" customWidth="1"/>
    <col min="5895" max="5895" width="8.25" style="124" customWidth="1"/>
    <col min="5896" max="5896" width="4.375" style="124" customWidth="1"/>
    <col min="5897" max="5897" width="10.625" style="124" customWidth="1"/>
    <col min="5898" max="5898" width="7" style="124" customWidth="1"/>
    <col min="5899" max="6132" width="9" style="124"/>
    <col min="6133" max="6133" width="3.875" style="124" customWidth="1"/>
    <col min="6134" max="6134" width="38.5" style="124" customWidth="1"/>
    <col min="6135" max="6135" width="11.375" style="124" customWidth="1"/>
    <col min="6136" max="6136" width="11" style="124" customWidth="1"/>
    <col min="6137" max="6137" width="9.125" style="124" customWidth="1"/>
    <col min="6138" max="6139" width="10.375" style="124" customWidth="1"/>
    <col min="6140" max="6140" width="8.75" style="124" customWidth="1"/>
    <col min="6141" max="6142" width="10.5" style="124" customWidth="1"/>
    <col min="6143" max="6143" width="9.25" style="124" customWidth="1"/>
    <col min="6144" max="6144" width="8.375" style="124" customWidth="1"/>
    <col min="6145" max="6145" width="7.625" style="124" customWidth="1"/>
    <col min="6146" max="6146" width="7.25" style="124" customWidth="1"/>
    <col min="6147" max="6147" width="14.125" style="124" bestFit="1" customWidth="1"/>
    <col min="6148" max="6148" width="20.125" style="124" customWidth="1"/>
    <col min="6149" max="6149" width="8.25" style="124" customWidth="1"/>
    <col min="6150" max="6150" width="0" style="124" hidden="1" customWidth="1"/>
    <col min="6151" max="6151" width="8.25" style="124" customWidth="1"/>
    <col min="6152" max="6152" width="4.375" style="124" customWidth="1"/>
    <col min="6153" max="6153" width="10.625" style="124" customWidth="1"/>
    <col min="6154" max="6154" width="7" style="124" customWidth="1"/>
    <col min="6155" max="6388" width="9" style="124"/>
    <col min="6389" max="6389" width="3.875" style="124" customWidth="1"/>
    <col min="6390" max="6390" width="38.5" style="124" customWidth="1"/>
    <col min="6391" max="6391" width="11.375" style="124" customWidth="1"/>
    <col min="6392" max="6392" width="11" style="124" customWidth="1"/>
    <col min="6393" max="6393" width="9.125" style="124" customWidth="1"/>
    <col min="6394" max="6395" width="10.375" style="124" customWidth="1"/>
    <col min="6396" max="6396" width="8.75" style="124" customWidth="1"/>
    <col min="6397" max="6398" width="10.5" style="124" customWidth="1"/>
    <col min="6399" max="6399" width="9.25" style="124" customWidth="1"/>
    <col min="6400" max="6400" width="8.375" style="124" customWidth="1"/>
    <col min="6401" max="6401" width="7.625" style="124" customWidth="1"/>
    <col min="6402" max="6402" width="7.25" style="124" customWidth="1"/>
    <col min="6403" max="6403" width="14.125" style="124" bestFit="1" customWidth="1"/>
    <col min="6404" max="6404" width="20.125" style="124" customWidth="1"/>
    <col min="6405" max="6405" width="8.25" style="124" customWidth="1"/>
    <col min="6406" max="6406" width="0" style="124" hidden="1" customWidth="1"/>
    <col min="6407" max="6407" width="8.25" style="124" customWidth="1"/>
    <col min="6408" max="6408" width="4.375" style="124" customWidth="1"/>
    <col min="6409" max="6409" width="10.625" style="124" customWidth="1"/>
    <col min="6410" max="6410" width="7" style="124" customWidth="1"/>
    <col min="6411" max="6644" width="9" style="124"/>
    <col min="6645" max="6645" width="3.875" style="124" customWidth="1"/>
    <col min="6646" max="6646" width="38.5" style="124" customWidth="1"/>
    <col min="6647" max="6647" width="11.375" style="124" customWidth="1"/>
    <col min="6648" max="6648" width="11" style="124" customWidth="1"/>
    <col min="6649" max="6649" width="9.125" style="124" customWidth="1"/>
    <col min="6650" max="6651" width="10.375" style="124" customWidth="1"/>
    <col min="6652" max="6652" width="8.75" style="124" customWidth="1"/>
    <col min="6653" max="6654" width="10.5" style="124" customWidth="1"/>
    <col min="6655" max="6655" width="9.25" style="124" customWidth="1"/>
    <col min="6656" max="6656" width="8.375" style="124" customWidth="1"/>
    <col min="6657" max="6657" width="7.625" style="124" customWidth="1"/>
    <col min="6658" max="6658" width="7.25" style="124" customWidth="1"/>
    <col min="6659" max="6659" width="14.125" style="124" bestFit="1" customWidth="1"/>
    <col min="6660" max="6660" width="20.125" style="124" customWidth="1"/>
    <col min="6661" max="6661" width="8.25" style="124" customWidth="1"/>
    <col min="6662" max="6662" width="0" style="124" hidden="1" customWidth="1"/>
    <col min="6663" max="6663" width="8.25" style="124" customWidth="1"/>
    <col min="6664" max="6664" width="4.375" style="124" customWidth="1"/>
    <col min="6665" max="6665" width="10.625" style="124" customWidth="1"/>
    <col min="6666" max="6666" width="7" style="124" customWidth="1"/>
    <col min="6667" max="6900" width="9" style="124"/>
    <col min="6901" max="6901" width="3.875" style="124" customWidth="1"/>
    <col min="6902" max="6902" width="38.5" style="124" customWidth="1"/>
    <col min="6903" max="6903" width="11.375" style="124" customWidth="1"/>
    <col min="6904" max="6904" width="11" style="124" customWidth="1"/>
    <col min="6905" max="6905" width="9.125" style="124" customWidth="1"/>
    <col min="6906" max="6907" width="10.375" style="124" customWidth="1"/>
    <col min="6908" max="6908" width="8.75" style="124" customWidth="1"/>
    <col min="6909" max="6910" width="10.5" style="124" customWidth="1"/>
    <col min="6911" max="6911" width="9.25" style="124" customWidth="1"/>
    <col min="6912" max="6912" width="8.375" style="124" customWidth="1"/>
    <col min="6913" max="6913" width="7.625" style="124" customWidth="1"/>
    <col min="6914" max="6914" width="7.25" style="124" customWidth="1"/>
    <col min="6915" max="6915" width="14.125" style="124" bestFit="1" customWidth="1"/>
    <col min="6916" max="6916" width="20.125" style="124" customWidth="1"/>
    <col min="6917" max="6917" width="8.25" style="124" customWidth="1"/>
    <col min="6918" max="6918" width="0" style="124" hidden="1" customWidth="1"/>
    <col min="6919" max="6919" width="8.25" style="124" customWidth="1"/>
    <col min="6920" max="6920" width="4.375" style="124" customWidth="1"/>
    <col min="6921" max="6921" width="10.625" style="124" customWidth="1"/>
    <col min="6922" max="6922" width="7" style="124" customWidth="1"/>
    <col min="6923" max="7156" width="9" style="124"/>
    <col min="7157" max="7157" width="3.875" style="124" customWidth="1"/>
    <col min="7158" max="7158" width="38.5" style="124" customWidth="1"/>
    <col min="7159" max="7159" width="11.375" style="124" customWidth="1"/>
    <col min="7160" max="7160" width="11" style="124" customWidth="1"/>
    <col min="7161" max="7161" width="9.125" style="124" customWidth="1"/>
    <col min="7162" max="7163" width="10.375" style="124" customWidth="1"/>
    <col min="7164" max="7164" width="8.75" style="124" customWidth="1"/>
    <col min="7165" max="7166" width="10.5" style="124" customWidth="1"/>
    <col min="7167" max="7167" width="9.25" style="124" customWidth="1"/>
    <col min="7168" max="7168" width="8.375" style="124" customWidth="1"/>
    <col min="7169" max="7169" width="7.625" style="124" customWidth="1"/>
    <col min="7170" max="7170" width="7.25" style="124" customWidth="1"/>
    <col min="7171" max="7171" width="14.125" style="124" bestFit="1" customWidth="1"/>
    <col min="7172" max="7172" width="20.125" style="124" customWidth="1"/>
    <col min="7173" max="7173" width="8.25" style="124" customWidth="1"/>
    <col min="7174" max="7174" width="0" style="124" hidden="1" customWidth="1"/>
    <col min="7175" max="7175" width="8.25" style="124" customWidth="1"/>
    <col min="7176" max="7176" width="4.375" style="124" customWidth="1"/>
    <col min="7177" max="7177" width="10.625" style="124" customWidth="1"/>
    <col min="7178" max="7178" width="7" style="124" customWidth="1"/>
    <col min="7179" max="7412" width="9" style="124"/>
    <col min="7413" max="7413" width="3.875" style="124" customWidth="1"/>
    <col min="7414" max="7414" width="38.5" style="124" customWidth="1"/>
    <col min="7415" max="7415" width="11.375" style="124" customWidth="1"/>
    <col min="7416" max="7416" width="11" style="124" customWidth="1"/>
    <col min="7417" max="7417" width="9.125" style="124" customWidth="1"/>
    <col min="7418" max="7419" width="10.375" style="124" customWidth="1"/>
    <col min="7420" max="7420" width="8.75" style="124" customWidth="1"/>
    <col min="7421" max="7422" width="10.5" style="124" customWidth="1"/>
    <col min="7423" max="7423" width="9.25" style="124" customWidth="1"/>
    <col min="7424" max="7424" width="8.375" style="124" customWidth="1"/>
    <col min="7425" max="7425" width="7.625" style="124" customWidth="1"/>
    <col min="7426" max="7426" width="7.25" style="124" customWidth="1"/>
    <col min="7427" max="7427" width="14.125" style="124" bestFit="1" customWidth="1"/>
    <col min="7428" max="7428" width="20.125" style="124" customWidth="1"/>
    <col min="7429" max="7429" width="8.25" style="124" customWidth="1"/>
    <col min="7430" max="7430" width="0" style="124" hidden="1" customWidth="1"/>
    <col min="7431" max="7431" width="8.25" style="124" customWidth="1"/>
    <col min="7432" max="7432" width="4.375" style="124" customWidth="1"/>
    <col min="7433" max="7433" width="10.625" style="124" customWidth="1"/>
    <col min="7434" max="7434" width="7" style="124" customWidth="1"/>
    <col min="7435" max="7668" width="9" style="124"/>
    <col min="7669" max="7669" width="3.875" style="124" customWidth="1"/>
    <col min="7670" max="7670" width="38.5" style="124" customWidth="1"/>
    <col min="7671" max="7671" width="11.375" style="124" customWidth="1"/>
    <col min="7672" max="7672" width="11" style="124" customWidth="1"/>
    <col min="7673" max="7673" width="9.125" style="124" customWidth="1"/>
    <col min="7674" max="7675" width="10.375" style="124" customWidth="1"/>
    <col min="7676" max="7676" width="8.75" style="124" customWidth="1"/>
    <col min="7677" max="7678" width="10.5" style="124" customWidth="1"/>
    <col min="7679" max="7679" width="9.25" style="124" customWidth="1"/>
    <col min="7680" max="7680" width="8.375" style="124" customWidth="1"/>
    <col min="7681" max="7681" width="7.625" style="124" customWidth="1"/>
    <col min="7682" max="7682" width="7.25" style="124" customWidth="1"/>
    <col min="7683" max="7683" width="14.125" style="124" bestFit="1" customWidth="1"/>
    <col min="7684" max="7684" width="20.125" style="124" customWidth="1"/>
    <col min="7685" max="7685" width="8.25" style="124" customWidth="1"/>
    <col min="7686" max="7686" width="0" style="124" hidden="1" customWidth="1"/>
    <col min="7687" max="7687" width="8.25" style="124" customWidth="1"/>
    <col min="7688" max="7688" width="4.375" style="124" customWidth="1"/>
    <col min="7689" max="7689" width="10.625" style="124" customWidth="1"/>
    <col min="7690" max="7690" width="7" style="124" customWidth="1"/>
    <col min="7691" max="7924" width="9" style="124"/>
    <col min="7925" max="7925" width="3.875" style="124" customWidth="1"/>
    <col min="7926" max="7926" width="38.5" style="124" customWidth="1"/>
    <col min="7927" max="7927" width="11.375" style="124" customWidth="1"/>
    <col min="7928" max="7928" width="11" style="124" customWidth="1"/>
    <col min="7929" max="7929" width="9.125" style="124" customWidth="1"/>
    <col min="7930" max="7931" width="10.375" style="124" customWidth="1"/>
    <col min="7932" max="7932" width="8.75" style="124" customWidth="1"/>
    <col min="7933" max="7934" width="10.5" style="124" customWidth="1"/>
    <col min="7935" max="7935" width="9.25" style="124" customWidth="1"/>
    <col min="7936" max="7936" width="8.375" style="124" customWidth="1"/>
    <col min="7937" max="7937" width="7.625" style="124" customWidth="1"/>
    <col min="7938" max="7938" width="7.25" style="124" customWidth="1"/>
    <col min="7939" max="7939" width="14.125" style="124" bestFit="1" customWidth="1"/>
    <col min="7940" max="7940" width="20.125" style="124" customWidth="1"/>
    <col min="7941" max="7941" width="8.25" style="124" customWidth="1"/>
    <col min="7942" max="7942" width="0" style="124" hidden="1" customWidth="1"/>
    <col min="7943" max="7943" width="8.25" style="124" customWidth="1"/>
    <col min="7944" max="7944" width="4.375" style="124" customWidth="1"/>
    <col min="7945" max="7945" width="10.625" style="124" customWidth="1"/>
    <col min="7946" max="7946" width="7" style="124" customWidth="1"/>
    <col min="7947" max="8180" width="9" style="124"/>
    <col min="8181" max="8181" width="3.875" style="124" customWidth="1"/>
    <col min="8182" max="8182" width="38.5" style="124" customWidth="1"/>
    <col min="8183" max="8183" width="11.375" style="124" customWidth="1"/>
    <col min="8184" max="8184" width="11" style="124" customWidth="1"/>
    <col min="8185" max="8185" width="9.125" style="124" customWidth="1"/>
    <col min="8186" max="8187" width="10.375" style="124" customWidth="1"/>
    <col min="8188" max="8188" width="8.75" style="124" customWidth="1"/>
    <col min="8189" max="8190" width="10.5" style="124" customWidth="1"/>
    <col min="8191" max="8191" width="9.25" style="124" customWidth="1"/>
    <col min="8192" max="8192" width="8.375" style="124" customWidth="1"/>
    <col min="8193" max="8193" width="7.625" style="124" customWidth="1"/>
    <col min="8194" max="8194" width="7.25" style="124" customWidth="1"/>
    <col min="8195" max="8195" width="14.125" style="124" bestFit="1" customWidth="1"/>
    <col min="8196" max="8196" width="20.125" style="124" customWidth="1"/>
    <col min="8197" max="8197" width="8.25" style="124" customWidth="1"/>
    <col min="8198" max="8198" width="0" style="124" hidden="1" customWidth="1"/>
    <col min="8199" max="8199" width="8.25" style="124" customWidth="1"/>
    <col min="8200" max="8200" width="4.375" style="124" customWidth="1"/>
    <col min="8201" max="8201" width="10.625" style="124" customWidth="1"/>
    <col min="8202" max="8202" width="7" style="124" customWidth="1"/>
    <col min="8203" max="8436" width="9" style="124"/>
    <col min="8437" max="8437" width="3.875" style="124" customWidth="1"/>
    <col min="8438" max="8438" width="38.5" style="124" customWidth="1"/>
    <col min="8439" max="8439" width="11.375" style="124" customWidth="1"/>
    <col min="8440" max="8440" width="11" style="124" customWidth="1"/>
    <col min="8441" max="8441" width="9.125" style="124" customWidth="1"/>
    <col min="8442" max="8443" width="10.375" style="124" customWidth="1"/>
    <col min="8444" max="8444" width="8.75" style="124" customWidth="1"/>
    <col min="8445" max="8446" width="10.5" style="124" customWidth="1"/>
    <col min="8447" max="8447" width="9.25" style="124" customWidth="1"/>
    <col min="8448" max="8448" width="8.375" style="124" customWidth="1"/>
    <col min="8449" max="8449" width="7.625" style="124" customWidth="1"/>
    <col min="8450" max="8450" width="7.25" style="124" customWidth="1"/>
    <col min="8451" max="8451" width="14.125" style="124" bestFit="1" customWidth="1"/>
    <col min="8452" max="8452" width="20.125" style="124" customWidth="1"/>
    <col min="8453" max="8453" width="8.25" style="124" customWidth="1"/>
    <col min="8454" max="8454" width="0" style="124" hidden="1" customWidth="1"/>
    <col min="8455" max="8455" width="8.25" style="124" customWidth="1"/>
    <col min="8456" max="8456" width="4.375" style="124" customWidth="1"/>
    <col min="8457" max="8457" width="10.625" style="124" customWidth="1"/>
    <col min="8458" max="8458" width="7" style="124" customWidth="1"/>
    <col min="8459" max="8692" width="9" style="124"/>
    <col min="8693" max="8693" width="3.875" style="124" customWidth="1"/>
    <col min="8694" max="8694" width="38.5" style="124" customWidth="1"/>
    <col min="8695" max="8695" width="11.375" style="124" customWidth="1"/>
    <col min="8696" max="8696" width="11" style="124" customWidth="1"/>
    <col min="8697" max="8697" width="9.125" style="124" customWidth="1"/>
    <col min="8698" max="8699" width="10.375" style="124" customWidth="1"/>
    <col min="8700" max="8700" width="8.75" style="124" customWidth="1"/>
    <col min="8701" max="8702" width="10.5" style="124" customWidth="1"/>
    <col min="8703" max="8703" width="9.25" style="124" customWidth="1"/>
    <col min="8704" max="8704" width="8.375" style="124" customWidth="1"/>
    <col min="8705" max="8705" width="7.625" style="124" customWidth="1"/>
    <col min="8706" max="8706" width="7.25" style="124" customWidth="1"/>
    <col min="8707" max="8707" width="14.125" style="124" bestFit="1" customWidth="1"/>
    <col min="8708" max="8708" width="20.125" style="124" customWidth="1"/>
    <col min="8709" max="8709" width="8.25" style="124" customWidth="1"/>
    <col min="8710" max="8710" width="0" style="124" hidden="1" customWidth="1"/>
    <col min="8711" max="8711" width="8.25" style="124" customWidth="1"/>
    <col min="8712" max="8712" width="4.375" style="124" customWidth="1"/>
    <col min="8713" max="8713" width="10.625" style="124" customWidth="1"/>
    <col min="8714" max="8714" width="7" style="124" customWidth="1"/>
    <col min="8715" max="8948" width="9" style="124"/>
    <col min="8949" max="8949" width="3.875" style="124" customWidth="1"/>
    <col min="8950" max="8950" width="38.5" style="124" customWidth="1"/>
    <col min="8951" max="8951" width="11.375" style="124" customWidth="1"/>
    <col min="8952" max="8952" width="11" style="124" customWidth="1"/>
    <col min="8953" max="8953" width="9.125" style="124" customWidth="1"/>
    <col min="8954" max="8955" width="10.375" style="124" customWidth="1"/>
    <col min="8956" max="8956" width="8.75" style="124" customWidth="1"/>
    <col min="8957" max="8958" width="10.5" style="124" customWidth="1"/>
    <col min="8959" max="8959" width="9.25" style="124" customWidth="1"/>
    <col min="8960" max="8960" width="8.375" style="124" customWidth="1"/>
    <col min="8961" max="8961" width="7.625" style="124" customWidth="1"/>
    <col min="8962" max="8962" width="7.25" style="124" customWidth="1"/>
    <col min="8963" max="8963" width="14.125" style="124" bestFit="1" customWidth="1"/>
    <col min="8964" max="8964" width="20.125" style="124" customWidth="1"/>
    <col min="8965" max="8965" width="8.25" style="124" customWidth="1"/>
    <col min="8966" max="8966" width="0" style="124" hidden="1" customWidth="1"/>
    <col min="8967" max="8967" width="8.25" style="124" customWidth="1"/>
    <col min="8968" max="8968" width="4.375" style="124" customWidth="1"/>
    <col min="8969" max="8969" width="10.625" style="124" customWidth="1"/>
    <col min="8970" max="8970" width="7" style="124" customWidth="1"/>
    <col min="8971" max="9204" width="9" style="124"/>
    <col min="9205" max="9205" width="3.875" style="124" customWidth="1"/>
    <col min="9206" max="9206" width="38.5" style="124" customWidth="1"/>
    <col min="9207" max="9207" width="11.375" style="124" customWidth="1"/>
    <col min="9208" max="9208" width="11" style="124" customWidth="1"/>
    <col min="9209" max="9209" width="9.125" style="124" customWidth="1"/>
    <col min="9210" max="9211" width="10.375" style="124" customWidth="1"/>
    <col min="9212" max="9212" width="8.75" style="124" customWidth="1"/>
    <col min="9213" max="9214" width="10.5" style="124" customWidth="1"/>
    <col min="9215" max="9215" width="9.25" style="124" customWidth="1"/>
    <col min="9216" max="9216" width="8.375" style="124" customWidth="1"/>
    <col min="9217" max="9217" width="7.625" style="124" customWidth="1"/>
    <col min="9218" max="9218" width="7.25" style="124" customWidth="1"/>
    <col min="9219" max="9219" width="14.125" style="124" bestFit="1" customWidth="1"/>
    <col min="9220" max="9220" width="20.125" style="124" customWidth="1"/>
    <col min="9221" max="9221" width="8.25" style="124" customWidth="1"/>
    <col min="9222" max="9222" width="0" style="124" hidden="1" customWidth="1"/>
    <col min="9223" max="9223" width="8.25" style="124" customWidth="1"/>
    <col min="9224" max="9224" width="4.375" style="124" customWidth="1"/>
    <col min="9225" max="9225" width="10.625" style="124" customWidth="1"/>
    <col min="9226" max="9226" width="7" style="124" customWidth="1"/>
    <col min="9227" max="9460" width="9" style="124"/>
    <col min="9461" max="9461" width="3.875" style="124" customWidth="1"/>
    <col min="9462" max="9462" width="38.5" style="124" customWidth="1"/>
    <col min="9463" max="9463" width="11.375" style="124" customWidth="1"/>
    <col min="9464" max="9464" width="11" style="124" customWidth="1"/>
    <col min="9465" max="9465" width="9.125" style="124" customWidth="1"/>
    <col min="9466" max="9467" width="10.375" style="124" customWidth="1"/>
    <col min="9468" max="9468" width="8.75" style="124" customWidth="1"/>
    <col min="9469" max="9470" width="10.5" style="124" customWidth="1"/>
    <col min="9471" max="9471" width="9.25" style="124" customWidth="1"/>
    <col min="9472" max="9472" width="8.375" style="124" customWidth="1"/>
    <col min="9473" max="9473" width="7.625" style="124" customWidth="1"/>
    <col min="9474" max="9474" width="7.25" style="124" customWidth="1"/>
    <col min="9475" max="9475" width="14.125" style="124" bestFit="1" customWidth="1"/>
    <col min="9476" max="9476" width="20.125" style="124" customWidth="1"/>
    <col min="9477" max="9477" width="8.25" style="124" customWidth="1"/>
    <col min="9478" max="9478" width="0" style="124" hidden="1" customWidth="1"/>
    <col min="9479" max="9479" width="8.25" style="124" customWidth="1"/>
    <col min="9480" max="9480" width="4.375" style="124" customWidth="1"/>
    <col min="9481" max="9481" width="10.625" style="124" customWidth="1"/>
    <col min="9482" max="9482" width="7" style="124" customWidth="1"/>
    <col min="9483" max="9716" width="9" style="124"/>
    <col min="9717" max="9717" width="3.875" style="124" customWidth="1"/>
    <col min="9718" max="9718" width="38.5" style="124" customWidth="1"/>
    <col min="9719" max="9719" width="11.375" style="124" customWidth="1"/>
    <col min="9720" max="9720" width="11" style="124" customWidth="1"/>
    <col min="9721" max="9721" width="9.125" style="124" customWidth="1"/>
    <col min="9722" max="9723" width="10.375" style="124" customWidth="1"/>
    <col min="9724" max="9724" width="8.75" style="124" customWidth="1"/>
    <col min="9725" max="9726" width="10.5" style="124" customWidth="1"/>
    <col min="9727" max="9727" width="9.25" style="124" customWidth="1"/>
    <col min="9728" max="9728" width="8.375" style="124" customWidth="1"/>
    <col min="9729" max="9729" width="7.625" style="124" customWidth="1"/>
    <col min="9730" max="9730" width="7.25" style="124" customWidth="1"/>
    <col min="9731" max="9731" width="14.125" style="124" bestFit="1" customWidth="1"/>
    <col min="9732" max="9732" width="20.125" style="124" customWidth="1"/>
    <col min="9733" max="9733" width="8.25" style="124" customWidth="1"/>
    <col min="9734" max="9734" width="0" style="124" hidden="1" customWidth="1"/>
    <col min="9735" max="9735" width="8.25" style="124" customWidth="1"/>
    <col min="9736" max="9736" width="4.375" style="124" customWidth="1"/>
    <col min="9737" max="9737" width="10.625" style="124" customWidth="1"/>
    <col min="9738" max="9738" width="7" style="124" customWidth="1"/>
    <col min="9739" max="9972" width="9" style="124"/>
    <col min="9973" max="9973" width="3.875" style="124" customWidth="1"/>
    <col min="9974" max="9974" width="38.5" style="124" customWidth="1"/>
    <col min="9975" max="9975" width="11.375" style="124" customWidth="1"/>
    <col min="9976" max="9976" width="11" style="124" customWidth="1"/>
    <col min="9977" max="9977" width="9.125" style="124" customWidth="1"/>
    <col min="9978" max="9979" width="10.375" style="124" customWidth="1"/>
    <col min="9980" max="9980" width="8.75" style="124" customWidth="1"/>
    <col min="9981" max="9982" width="10.5" style="124" customWidth="1"/>
    <col min="9983" max="9983" width="9.25" style="124" customWidth="1"/>
    <col min="9984" max="9984" width="8.375" style="124" customWidth="1"/>
    <col min="9985" max="9985" width="7.625" style="124" customWidth="1"/>
    <col min="9986" max="9986" width="7.25" style="124" customWidth="1"/>
    <col min="9987" max="9987" width="14.125" style="124" bestFit="1" customWidth="1"/>
    <col min="9988" max="9988" width="20.125" style="124" customWidth="1"/>
    <col min="9989" max="9989" width="8.25" style="124" customWidth="1"/>
    <col min="9990" max="9990" width="0" style="124" hidden="1" customWidth="1"/>
    <col min="9991" max="9991" width="8.25" style="124" customWidth="1"/>
    <col min="9992" max="9992" width="4.375" style="124" customWidth="1"/>
    <col min="9993" max="9993" width="10.625" style="124" customWidth="1"/>
    <col min="9994" max="9994" width="7" style="124" customWidth="1"/>
    <col min="9995" max="10228" width="9" style="124"/>
    <col min="10229" max="10229" width="3.875" style="124" customWidth="1"/>
    <col min="10230" max="10230" width="38.5" style="124" customWidth="1"/>
    <col min="10231" max="10231" width="11.375" style="124" customWidth="1"/>
    <col min="10232" max="10232" width="11" style="124" customWidth="1"/>
    <col min="10233" max="10233" width="9.125" style="124" customWidth="1"/>
    <col min="10234" max="10235" width="10.375" style="124" customWidth="1"/>
    <col min="10236" max="10236" width="8.75" style="124" customWidth="1"/>
    <col min="10237" max="10238" width="10.5" style="124" customWidth="1"/>
    <col min="10239" max="10239" width="9.25" style="124" customWidth="1"/>
    <col min="10240" max="10240" width="8.375" style="124" customWidth="1"/>
    <col min="10241" max="10241" width="7.625" style="124" customWidth="1"/>
    <col min="10242" max="10242" width="7.25" style="124" customWidth="1"/>
    <col min="10243" max="10243" width="14.125" style="124" bestFit="1" customWidth="1"/>
    <col min="10244" max="10244" width="20.125" style="124" customWidth="1"/>
    <col min="10245" max="10245" width="8.25" style="124" customWidth="1"/>
    <col min="10246" max="10246" width="0" style="124" hidden="1" customWidth="1"/>
    <col min="10247" max="10247" width="8.25" style="124" customWidth="1"/>
    <col min="10248" max="10248" width="4.375" style="124" customWidth="1"/>
    <col min="10249" max="10249" width="10.625" style="124" customWidth="1"/>
    <col min="10250" max="10250" width="7" style="124" customWidth="1"/>
    <col min="10251" max="10484" width="9" style="124"/>
    <col min="10485" max="10485" width="3.875" style="124" customWidth="1"/>
    <col min="10486" max="10486" width="38.5" style="124" customWidth="1"/>
    <col min="10487" max="10487" width="11.375" style="124" customWidth="1"/>
    <col min="10488" max="10488" width="11" style="124" customWidth="1"/>
    <col min="10489" max="10489" width="9.125" style="124" customWidth="1"/>
    <col min="10490" max="10491" width="10.375" style="124" customWidth="1"/>
    <col min="10492" max="10492" width="8.75" style="124" customWidth="1"/>
    <col min="10493" max="10494" width="10.5" style="124" customWidth="1"/>
    <col min="10495" max="10495" width="9.25" style="124" customWidth="1"/>
    <col min="10496" max="10496" width="8.375" style="124" customWidth="1"/>
    <col min="10497" max="10497" width="7.625" style="124" customWidth="1"/>
    <col min="10498" max="10498" width="7.25" style="124" customWidth="1"/>
    <col min="10499" max="10499" width="14.125" style="124" bestFit="1" customWidth="1"/>
    <col min="10500" max="10500" width="20.125" style="124" customWidth="1"/>
    <col min="10501" max="10501" width="8.25" style="124" customWidth="1"/>
    <col min="10502" max="10502" width="0" style="124" hidden="1" customWidth="1"/>
    <col min="10503" max="10503" width="8.25" style="124" customWidth="1"/>
    <col min="10504" max="10504" width="4.375" style="124" customWidth="1"/>
    <col min="10505" max="10505" width="10.625" style="124" customWidth="1"/>
    <col min="10506" max="10506" width="7" style="124" customWidth="1"/>
    <col min="10507" max="10740" width="9" style="124"/>
    <col min="10741" max="10741" width="3.875" style="124" customWidth="1"/>
    <col min="10742" max="10742" width="38.5" style="124" customWidth="1"/>
    <col min="10743" max="10743" width="11.375" style="124" customWidth="1"/>
    <col min="10744" max="10744" width="11" style="124" customWidth="1"/>
    <col min="10745" max="10745" width="9.125" style="124" customWidth="1"/>
    <col min="10746" max="10747" width="10.375" style="124" customWidth="1"/>
    <col min="10748" max="10748" width="8.75" style="124" customWidth="1"/>
    <col min="10749" max="10750" width="10.5" style="124" customWidth="1"/>
    <col min="10751" max="10751" width="9.25" style="124" customWidth="1"/>
    <col min="10752" max="10752" width="8.375" style="124" customWidth="1"/>
    <col min="10753" max="10753" width="7.625" style="124" customWidth="1"/>
    <col min="10754" max="10754" width="7.25" style="124" customWidth="1"/>
    <col min="10755" max="10755" width="14.125" style="124" bestFit="1" customWidth="1"/>
    <col min="10756" max="10756" width="20.125" style="124" customWidth="1"/>
    <col min="10757" max="10757" width="8.25" style="124" customWidth="1"/>
    <col min="10758" max="10758" width="0" style="124" hidden="1" customWidth="1"/>
    <col min="10759" max="10759" width="8.25" style="124" customWidth="1"/>
    <col min="10760" max="10760" width="4.375" style="124" customWidth="1"/>
    <col min="10761" max="10761" width="10.625" style="124" customWidth="1"/>
    <col min="10762" max="10762" width="7" style="124" customWidth="1"/>
    <col min="10763" max="10996" width="9" style="124"/>
    <col min="10997" max="10997" width="3.875" style="124" customWidth="1"/>
    <col min="10998" max="10998" width="38.5" style="124" customWidth="1"/>
    <col min="10999" max="10999" width="11.375" style="124" customWidth="1"/>
    <col min="11000" max="11000" width="11" style="124" customWidth="1"/>
    <col min="11001" max="11001" width="9.125" style="124" customWidth="1"/>
    <col min="11002" max="11003" width="10.375" style="124" customWidth="1"/>
    <col min="11004" max="11004" width="8.75" style="124" customWidth="1"/>
    <col min="11005" max="11006" width="10.5" style="124" customWidth="1"/>
    <col min="11007" max="11007" width="9.25" style="124" customWidth="1"/>
    <col min="11008" max="11008" width="8.375" style="124" customWidth="1"/>
    <col min="11009" max="11009" width="7.625" style="124" customWidth="1"/>
    <col min="11010" max="11010" width="7.25" style="124" customWidth="1"/>
    <col min="11011" max="11011" width="14.125" style="124" bestFit="1" customWidth="1"/>
    <col min="11012" max="11012" width="20.125" style="124" customWidth="1"/>
    <col min="11013" max="11013" width="8.25" style="124" customWidth="1"/>
    <col min="11014" max="11014" width="0" style="124" hidden="1" customWidth="1"/>
    <col min="11015" max="11015" width="8.25" style="124" customWidth="1"/>
    <col min="11016" max="11016" width="4.375" style="124" customWidth="1"/>
    <col min="11017" max="11017" width="10.625" style="124" customWidth="1"/>
    <col min="11018" max="11018" width="7" style="124" customWidth="1"/>
    <col min="11019" max="11252" width="9" style="124"/>
    <col min="11253" max="11253" width="3.875" style="124" customWidth="1"/>
    <col min="11254" max="11254" width="38.5" style="124" customWidth="1"/>
    <col min="11255" max="11255" width="11.375" style="124" customWidth="1"/>
    <col min="11256" max="11256" width="11" style="124" customWidth="1"/>
    <col min="11257" max="11257" width="9.125" style="124" customWidth="1"/>
    <col min="11258" max="11259" width="10.375" style="124" customWidth="1"/>
    <col min="11260" max="11260" width="8.75" style="124" customWidth="1"/>
    <col min="11261" max="11262" width="10.5" style="124" customWidth="1"/>
    <col min="11263" max="11263" width="9.25" style="124" customWidth="1"/>
    <col min="11264" max="11264" width="8.375" style="124" customWidth="1"/>
    <col min="11265" max="11265" width="7.625" style="124" customWidth="1"/>
    <col min="11266" max="11266" width="7.25" style="124" customWidth="1"/>
    <col min="11267" max="11267" width="14.125" style="124" bestFit="1" customWidth="1"/>
    <col min="11268" max="11268" width="20.125" style="124" customWidth="1"/>
    <col min="11269" max="11269" width="8.25" style="124" customWidth="1"/>
    <col min="11270" max="11270" width="0" style="124" hidden="1" customWidth="1"/>
    <col min="11271" max="11271" width="8.25" style="124" customWidth="1"/>
    <col min="11272" max="11272" width="4.375" style="124" customWidth="1"/>
    <col min="11273" max="11273" width="10.625" style="124" customWidth="1"/>
    <col min="11274" max="11274" width="7" style="124" customWidth="1"/>
    <col min="11275" max="11508" width="9" style="124"/>
    <col min="11509" max="11509" width="3.875" style="124" customWidth="1"/>
    <col min="11510" max="11510" width="38.5" style="124" customWidth="1"/>
    <col min="11511" max="11511" width="11.375" style="124" customWidth="1"/>
    <col min="11512" max="11512" width="11" style="124" customWidth="1"/>
    <col min="11513" max="11513" width="9.125" style="124" customWidth="1"/>
    <col min="11514" max="11515" width="10.375" style="124" customWidth="1"/>
    <col min="11516" max="11516" width="8.75" style="124" customWidth="1"/>
    <col min="11517" max="11518" width="10.5" style="124" customWidth="1"/>
    <col min="11519" max="11519" width="9.25" style="124" customWidth="1"/>
    <col min="11520" max="11520" width="8.375" style="124" customWidth="1"/>
    <col min="11521" max="11521" width="7.625" style="124" customWidth="1"/>
    <col min="11522" max="11522" width="7.25" style="124" customWidth="1"/>
    <col min="11523" max="11523" width="14.125" style="124" bestFit="1" customWidth="1"/>
    <col min="11524" max="11524" width="20.125" style="124" customWidth="1"/>
    <col min="11525" max="11525" width="8.25" style="124" customWidth="1"/>
    <col min="11526" max="11526" width="0" style="124" hidden="1" customWidth="1"/>
    <col min="11527" max="11527" width="8.25" style="124" customWidth="1"/>
    <col min="11528" max="11528" width="4.375" style="124" customWidth="1"/>
    <col min="11529" max="11529" width="10.625" style="124" customWidth="1"/>
    <col min="11530" max="11530" width="7" style="124" customWidth="1"/>
    <col min="11531" max="11764" width="9" style="124"/>
    <col min="11765" max="11765" width="3.875" style="124" customWidth="1"/>
    <col min="11766" max="11766" width="38.5" style="124" customWidth="1"/>
    <col min="11767" max="11767" width="11.375" style="124" customWidth="1"/>
    <col min="11768" max="11768" width="11" style="124" customWidth="1"/>
    <col min="11769" max="11769" width="9.125" style="124" customWidth="1"/>
    <col min="11770" max="11771" width="10.375" style="124" customWidth="1"/>
    <col min="11772" max="11772" width="8.75" style="124" customWidth="1"/>
    <col min="11773" max="11774" width="10.5" style="124" customWidth="1"/>
    <col min="11775" max="11775" width="9.25" style="124" customWidth="1"/>
    <col min="11776" max="11776" width="8.375" style="124" customWidth="1"/>
    <col min="11777" max="11777" width="7.625" style="124" customWidth="1"/>
    <col min="11778" max="11778" width="7.25" style="124" customWidth="1"/>
    <col min="11779" max="11779" width="14.125" style="124" bestFit="1" customWidth="1"/>
    <col min="11780" max="11780" width="20.125" style="124" customWidth="1"/>
    <col min="11781" max="11781" width="8.25" style="124" customWidth="1"/>
    <col min="11782" max="11782" width="0" style="124" hidden="1" customWidth="1"/>
    <col min="11783" max="11783" width="8.25" style="124" customWidth="1"/>
    <col min="11784" max="11784" width="4.375" style="124" customWidth="1"/>
    <col min="11785" max="11785" width="10.625" style="124" customWidth="1"/>
    <col min="11786" max="11786" width="7" style="124" customWidth="1"/>
    <col min="11787" max="12020" width="9" style="124"/>
    <col min="12021" max="12021" width="3.875" style="124" customWidth="1"/>
    <col min="12022" max="12022" width="38.5" style="124" customWidth="1"/>
    <col min="12023" max="12023" width="11.375" style="124" customWidth="1"/>
    <col min="12024" max="12024" width="11" style="124" customWidth="1"/>
    <col min="12025" max="12025" width="9.125" style="124" customWidth="1"/>
    <col min="12026" max="12027" width="10.375" style="124" customWidth="1"/>
    <col min="12028" max="12028" width="8.75" style="124" customWidth="1"/>
    <col min="12029" max="12030" width="10.5" style="124" customWidth="1"/>
    <col min="12031" max="12031" width="9.25" style="124" customWidth="1"/>
    <col min="12032" max="12032" width="8.375" style="124" customWidth="1"/>
    <col min="12033" max="12033" width="7.625" style="124" customWidth="1"/>
    <col min="12034" max="12034" width="7.25" style="124" customWidth="1"/>
    <col min="12035" max="12035" width="14.125" style="124" bestFit="1" customWidth="1"/>
    <col min="12036" max="12036" width="20.125" style="124" customWidth="1"/>
    <col min="12037" max="12037" width="8.25" style="124" customWidth="1"/>
    <col min="12038" max="12038" width="0" style="124" hidden="1" customWidth="1"/>
    <col min="12039" max="12039" width="8.25" style="124" customWidth="1"/>
    <col min="12040" max="12040" width="4.375" style="124" customWidth="1"/>
    <col min="12041" max="12041" width="10.625" style="124" customWidth="1"/>
    <col min="12042" max="12042" width="7" style="124" customWidth="1"/>
    <col min="12043" max="12276" width="9" style="124"/>
    <col min="12277" max="12277" width="3.875" style="124" customWidth="1"/>
    <col min="12278" max="12278" width="38.5" style="124" customWidth="1"/>
    <col min="12279" max="12279" width="11.375" style="124" customWidth="1"/>
    <col min="12280" max="12280" width="11" style="124" customWidth="1"/>
    <col min="12281" max="12281" width="9.125" style="124" customWidth="1"/>
    <col min="12282" max="12283" width="10.375" style="124" customWidth="1"/>
    <col min="12284" max="12284" width="8.75" style="124" customWidth="1"/>
    <col min="12285" max="12286" width="10.5" style="124" customWidth="1"/>
    <col min="12287" max="12287" width="9.25" style="124" customWidth="1"/>
    <col min="12288" max="12288" width="8.375" style="124" customWidth="1"/>
    <col min="12289" max="12289" width="7.625" style="124" customWidth="1"/>
    <col min="12290" max="12290" width="7.25" style="124" customWidth="1"/>
    <col min="12291" max="12291" width="14.125" style="124" bestFit="1" customWidth="1"/>
    <col min="12292" max="12292" width="20.125" style="124" customWidth="1"/>
    <col min="12293" max="12293" width="8.25" style="124" customWidth="1"/>
    <col min="12294" max="12294" width="0" style="124" hidden="1" customWidth="1"/>
    <col min="12295" max="12295" width="8.25" style="124" customWidth="1"/>
    <col min="12296" max="12296" width="4.375" style="124" customWidth="1"/>
    <col min="12297" max="12297" width="10.625" style="124" customWidth="1"/>
    <col min="12298" max="12298" width="7" style="124" customWidth="1"/>
    <col min="12299" max="12532" width="9" style="124"/>
    <col min="12533" max="12533" width="3.875" style="124" customWidth="1"/>
    <col min="12534" max="12534" width="38.5" style="124" customWidth="1"/>
    <col min="12535" max="12535" width="11.375" style="124" customWidth="1"/>
    <col min="12536" max="12536" width="11" style="124" customWidth="1"/>
    <col min="12537" max="12537" width="9.125" style="124" customWidth="1"/>
    <col min="12538" max="12539" width="10.375" style="124" customWidth="1"/>
    <col min="12540" max="12540" width="8.75" style="124" customWidth="1"/>
    <col min="12541" max="12542" width="10.5" style="124" customWidth="1"/>
    <col min="12543" max="12543" width="9.25" style="124" customWidth="1"/>
    <col min="12544" max="12544" width="8.375" style="124" customWidth="1"/>
    <col min="12545" max="12545" width="7.625" style="124" customWidth="1"/>
    <col min="12546" max="12546" width="7.25" style="124" customWidth="1"/>
    <col min="12547" max="12547" width="14.125" style="124" bestFit="1" customWidth="1"/>
    <col min="12548" max="12548" width="20.125" style="124" customWidth="1"/>
    <col min="12549" max="12549" width="8.25" style="124" customWidth="1"/>
    <col min="12550" max="12550" width="0" style="124" hidden="1" customWidth="1"/>
    <col min="12551" max="12551" width="8.25" style="124" customWidth="1"/>
    <col min="12552" max="12552" width="4.375" style="124" customWidth="1"/>
    <col min="12553" max="12553" width="10.625" style="124" customWidth="1"/>
    <col min="12554" max="12554" width="7" style="124" customWidth="1"/>
    <col min="12555" max="12788" width="9" style="124"/>
    <col min="12789" max="12789" width="3.875" style="124" customWidth="1"/>
    <col min="12790" max="12790" width="38.5" style="124" customWidth="1"/>
    <col min="12791" max="12791" width="11.375" style="124" customWidth="1"/>
    <col min="12792" max="12792" width="11" style="124" customWidth="1"/>
    <col min="12793" max="12793" width="9.125" style="124" customWidth="1"/>
    <col min="12794" max="12795" width="10.375" style="124" customWidth="1"/>
    <col min="12796" max="12796" width="8.75" style="124" customWidth="1"/>
    <col min="12797" max="12798" width="10.5" style="124" customWidth="1"/>
    <col min="12799" max="12799" width="9.25" style="124" customWidth="1"/>
    <col min="12800" max="12800" width="8.375" style="124" customWidth="1"/>
    <col min="12801" max="12801" width="7.625" style="124" customWidth="1"/>
    <col min="12802" max="12802" width="7.25" style="124" customWidth="1"/>
    <col min="12803" max="12803" width="14.125" style="124" bestFit="1" customWidth="1"/>
    <col min="12804" max="12804" width="20.125" style="124" customWidth="1"/>
    <col min="12805" max="12805" width="8.25" style="124" customWidth="1"/>
    <col min="12806" max="12806" width="0" style="124" hidden="1" customWidth="1"/>
    <col min="12807" max="12807" width="8.25" style="124" customWidth="1"/>
    <col min="12808" max="12808" width="4.375" style="124" customWidth="1"/>
    <col min="12809" max="12809" width="10.625" style="124" customWidth="1"/>
    <col min="12810" max="12810" width="7" style="124" customWidth="1"/>
    <col min="12811" max="13044" width="9" style="124"/>
    <col min="13045" max="13045" width="3.875" style="124" customWidth="1"/>
    <col min="13046" max="13046" width="38.5" style="124" customWidth="1"/>
    <col min="13047" max="13047" width="11.375" style="124" customWidth="1"/>
    <col min="13048" max="13048" width="11" style="124" customWidth="1"/>
    <col min="13049" max="13049" width="9.125" style="124" customWidth="1"/>
    <col min="13050" max="13051" width="10.375" style="124" customWidth="1"/>
    <col min="13052" max="13052" width="8.75" style="124" customWidth="1"/>
    <col min="13053" max="13054" width="10.5" style="124" customWidth="1"/>
    <col min="13055" max="13055" width="9.25" style="124" customWidth="1"/>
    <col min="13056" max="13056" width="8.375" style="124" customWidth="1"/>
    <col min="13057" max="13057" width="7.625" style="124" customWidth="1"/>
    <col min="13058" max="13058" width="7.25" style="124" customWidth="1"/>
    <col min="13059" max="13059" width="14.125" style="124" bestFit="1" customWidth="1"/>
    <col min="13060" max="13060" width="20.125" style="124" customWidth="1"/>
    <col min="13061" max="13061" width="8.25" style="124" customWidth="1"/>
    <col min="13062" max="13062" width="0" style="124" hidden="1" customWidth="1"/>
    <col min="13063" max="13063" width="8.25" style="124" customWidth="1"/>
    <col min="13064" max="13064" width="4.375" style="124" customWidth="1"/>
    <col min="13065" max="13065" width="10.625" style="124" customWidth="1"/>
    <col min="13066" max="13066" width="7" style="124" customWidth="1"/>
    <col min="13067" max="13300" width="9" style="124"/>
    <col min="13301" max="13301" width="3.875" style="124" customWidth="1"/>
    <col min="13302" max="13302" width="38.5" style="124" customWidth="1"/>
    <col min="13303" max="13303" width="11.375" style="124" customWidth="1"/>
    <col min="13304" max="13304" width="11" style="124" customWidth="1"/>
    <col min="13305" max="13305" width="9.125" style="124" customWidth="1"/>
    <col min="13306" max="13307" width="10.375" style="124" customWidth="1"/>
    <col min="13308" max="13308" width="8.75" style="124" customWidth="1"/>
    <col min="13309" max="13310" width="10.5" style="124" customWidth="1"/>
    <col min="13311" max="13311" width="9.25" style="124" customWidth="1"/>
    <col min="13312" max="13312" width="8.375" style="124" customWidth="1"/>
    <col min="13313" max="13313" width="7.625" style="124" customWidth="1"/>
    <col min="13314" max="13314" width="7.25" style="124" customWidth="1"/>
    <col min="13315" max="13315" width="14.125" style="124" bestFit="1" customWidth="1"/>
    <col min="13316" max="13316" width="20.125" style="124" customWidth="1"/>
    <col min="13317" max="13317" width="8.25" style="124" customWidth="1"/>
    <col min="13318" max="13318" width="0" style="124" hidden="1" customWidth="1"/>
    <col min="13319" max="13319" width="8.25" style="124" customWidth="1"/>
    <col min="13320" max="13320" width="4.375" style="124" customWidth="1"/>
    <col min="13321" max="13321" width="10.625" style="124" customWidth="1"/>
    <col min="13322" max="13322" width="7" style="124" customWidth="1"/>
    <col min="13323" max="13556" width="9" style="124"/>
    <col min="13557" max="13557" width="3.875" style="124" customWidth="1"/>
    <col min="13558" max="13558" width="38.5" style="124" customWidth="1"/>
    <col min="13559" max="13559" width="11.375" style="124" customWidth="1"/>
    <col min="13560" max="13560" width="11" style="124" customWidth="1"/>
    <col min="13561" max="13561" width="9.125" style="124" customWidth="1"/>
    <col min="13562" max="13563" width="10.375" style="124" customWidth="1"/>
    <col min="13564" max="13564" width="8.75" style="124" customWidth="1"/>
    <col min="13565" max="13566" width="10.5" style="124" customWidth="1"/>
    <col min="13567" max="13567" width="9.25" style="124" customWidth="1"/>
    <col min="13568" max="13568" width="8.375" style="124" customWidth="1"/>
    <col min="13569" max="13569" width="7.625" style="124" customWidth="1"/>
    <col min="13570" max="13570" width="7.25" style="124" customWidth="1"/>
    <col min="13571" max="13571" width="14.125" style="124" bestFit="1" customWidth="1"/>
    <col min="13572" max="13572" width="20.125" style="124" customWidth="1"/>
    <col min="13573" max="13573" width="8.25" style="124" customWidth="1"/>
    <col min="13574" max="13574" width="0" style="124" hidden="1" customWidth="1"/>
    <col min="13575" max="13575" width="8.25" style="124" customWidth="1"/>
    <col min="13576" max="13576" width="4.375" style="124" customWidth="1"/>
    <col min="13577" max="13577" width="10.625" style="124" customWidth="1"/>
    <col min="13578" max="13578" width="7" style="124" customWidth="1"/>
    <col min="13579" max="13812" width="9" style="124"/>
    <col min="13813" max="13813" width="3.875" style="124" customWidth="1"/>
    <col min="13814" max="13814" width="38.5" style="124" customWidth="1"/>
    <col min="13815" max="13815" width="11.375" style="124" customWidth="1"/>
    <col min="13816" max="13816" width="11" style="124" customWidth="1"/>
    <col min="13817" max="13817" width="9.125" style="124" customWidth="1"/>
    <col min="13818" max="13819" width="10.375" style="124" customWidth="1"/>
    <col min="13820" max="13820" width="8.75" style="124" customWidth="1"/>
    <col min="13821" max="13822" width="10.5" style="124" customWidth="1"/>
    <col min="13823" max="13823" width="9.25" style="124" customWidth="1"/>
    <col min="13824" max="13824" width="8.375" style="124" customWidth="1"/>
    <col min="13825" max="13825" width="7.625" style="124" customWidth="1"/>
    <col min="13826" max="13826" width="7.25" style="124" customWidth="1"/>
    <col min="13827" max="13827" width="14.125" style="124" bestFit="1" customWidth="1"/>
    <col min="13828" max="13828" width="20.125" style="124" customWidth="1"/>
    <col min="13829" max="13829" width="8.25" style="124" customWidth="1"/>
    <col min="13830" max="13830" width="0" style="124" hidden="1" customWidth="1"/>
    <col min="13831" max="13831" width="8.25" style="124" customWidth="1"/>
    <col min="13832" max="13832" width="4.375" style="124" customWidth="1"/>
    <col min="13833" max="13833" width="10.625" style="124" customWidth="1"/>
    <col min="13834" max="13834" width="7" style="124" customWidth="1"/>
    <col min="13835" max="14068" width="9" style="124"/>
    <col min="14069" max="14069" width="3.875" style="124" customWidth="1"/>
    <col min="14070" max="14070" width="38.5" style="124" customWidth="1"/>
    <col min="14071" max="14071" width="11.375" style="124" customWidth="1"/>
    <col min="14072" max="14072" width="11" style="124" customWidth="1"/>
    <col min="14073" max="14073" width="9.125" style="124" customWidth="1"/>
    <col min="14074" max="14075" width="10.375" style="124" customWidth="1"/>
    <col min="14076" max="14076" width="8.75" style="124" customWidth="1"/>
    <col min="14077" max="14078" width="10.5" style="124" customWidth="1"/>
    <col min="14079" max="14079" width="9.25" style="124" customWidth="1"/>
    <col min="14080" max="14080" width="8.375" style="124" customWidth="1"/>
    <col min="14081" max="14081" width="7.625" style="124" customWidth="1"/>
    <col min="14082" max="14082" width="7.25" style="124" customWidth="1"/>
    <col min="14083" max="14083" width="14.125" style="124" bestFit="1" customWidth="1"/>
    <col min="14084" max="14084" width="20.125" style="124" customWidth="1"/>
    <col min="14085" max="14085" width="8.25" style="124" customWidth="1"/>
    <col min="14086" max="14086" width="0" style="124" hidden="1" customWidth="1"/>
    <col min="14087" max="14087" width="8.25" style="124" customWidth="1"/>
    <col min="14088" max="14088" width="4.375" style="124" customWidth="1"/>
    <col min="14089" max="14089" width="10.625" style="124" customWidth="1"/>
    <col min="14090" max="14090" width="7" style="124" customWidth="1"/>
    <col min="14091" max="14324" width="9" style="124"/>
    <col min="14325" max="14325" width="3.875" style="124" customWidth="1"/>
    <col min="14326" max="14326" width="38.5" style="124" customWidth="1"/>
    <col min="14327" max="14327" width="11.375" style="124" customWidth="1"/>
    <col min="14328" max="14328" width="11" style="124" customWidth="1"/>
    <col min="14329" max="14329" width="9.125" style="124" customWidth="1"/>
    <col min="14330" max="14331" width="10.375" style="124" customWidth="1"/>
    <col min="14332" max="14332" width="8.75" style="124" customWidth="1"/>
    <col min="14333" max="14334" width="10.5" style="124" customWidth="1"/>
    <col min="14335" max="14335" width="9.25" style="124" customWidth="1"/>
    <col min="14336" max="14336" width="8.375" style="124" customWidth="1"/>
    <col min="14337" max="14337" width="7.625" style="124" customWidth="1"/>
    <col min="14338" max="14338" width="7.25" style="124" customWidth="1"/>
    <col min="14339" max="14339" width="14.125" style="124" bestFit="1" customWidth="1"/>
    <col min="14340" max="14340" width="20.125" style="124" customWidth="1"/>
    <col min="14341" max="14341" width="8.25" style="124" customWidth="1"/>
    <col min="14342" max="14342" width="0" style="124" hidden="1" customWidth="1"/>
    <col min="14343" max="14343" width="8.25" style="124" customWidth="1"/>
    <col min="14344" max="14344" width="4.375" style="124" customWidth="1"/>
    <col min="14345" max="14345" width="10.625" style="124" customWidth="1"/>
    <col min="14346" max="14346" width="7" style="124" customWidth="1"/>
    <col min="14347" max="14580" width="9" style="124"/>
    <col min="14581" max="14581" width="3.875" style="124" customWidth="1"/>
    <col min="14582" max="14582" width="38.5" style="124" customWidth="1"/>
    <col min="14583" max="14583" width="11.375" style="124" customWidth="1"/>
    <col min="14584" max="14584" width="11" style="124" customWidth="1"/>
    <col min="14585" max="14585" width="9.125" style="124" customWidth="1"/>
    <col min="14586" max="14587" width="10.375" style="124" customWidth="1"/>
    <col min="14588" max="14588" width="8.75" style="124" customWidth="1"/>
    <col min="14589" max="14590" width="10.5" style="124" customWidth="1"/>
    <col min="14591" max="14591" width="9.25" style="124" customWidth="1"/>
    <col min="14592" max="14592" width="8.375" style="124" customWidth="1"/>
    <col min="14593" max="14593" width="7.625" style="124" customWidth="1"/>
    <col min="14594" max="14594" width="7.25" style="124" customWidth="1"/>
    <col min="14595" max="14595" width="14.125" style="124" bestFit="1" customWidth="1"/>
    <col min="14596" max="14596" width="20.125" style="124" customWidth="1"/>
    <col min="14597" max="14597" width="8.25" style="124" customWidth="1"/>
    <col min="14598" max="14598" width="0" style="124" hidden="1" customWidth="1"/>
    <col min="14599" max="14599" width="8.25" style="124" customWidth="1"/>
    <col min="14600" max="14600" width="4.375" style="124" customWidth="1"/>
    <col min="14601" max="14601" width="10.625" style="124" customWidth="1"/>
    <col min="14602" max="14602" width="7" style="124" customWidth="1"/>
    <col min="14603" max="14836" width="9" style="124"/>
    <col min="14837" max="14837" width="3.875" style="124" customWidth="1"/>
    <col min="14838" max="14838" width="38.5" style="124" customWidth="1"/>
    <col min="14839" max="14839" width="11.375" style="124" customWidth="1"/>
    <col min="14840" max="14840" width="11" style="124" customWidth="1"/>
    <col min="14841" max="14841" width="9.125" style="124" customWidth="1"/>
    <col min="14842" max="14843" width="10.375" style="124" customWidth="1"/>
    <col min="14844" max="14844" width="8.75" style="124" customWidth="1"/>
    <col min="14845" max="14846" width="10.5" style="124" customWidth="1"/>
    <col min="14847" max="14847" width="9.25" style="124" customWidth="1"/>
    <col min="14848" max="14848" width="8.375" style="124" customWidth="1"/>
    <col min="14849" max="14849" width="7.625" style="124" customWidth="1"/>
    <col min="14850" max="14850" width="7.25" style="124" customWidth="1"/>
    <col min="14851" max="14851" width="14.125" style="124" bestFit="1" customWidth="1"/>
    <col min="14852" max="14852" width="20.125" style="124" customWidth="1"/>
    <col min="14853" max="14853" width="8.25" style="124" customWidth="1"/>
    <col min="14854" max="14854" width="0" style="124" hidden="1" customWidth="1"/>
    <col min="14855" max="14855" width="8.25" style="124" customWidth="1"/>
    <col min="14856" max="14856" width="4.375" style="124" customWidth="1"/>
    <col min="14857" max="14857" width="10.625" style="124" customWidth="1"/>
    <col min="14858" max="14858" width="7" style="124" customWidth="1"/>
    <col min="14859" max="15092" width="9" style="124"/>
    <col min="15093" max="15093" width="3.875" style="124" customWidth="1"/>
    <col min="15094" max="15094" width="38.5" style="124" customWidth="1"/>
    <col min="15095" max="15095" width="11.375" style="124" customWidth="1"/>
    <col min="15096" max="15096" width="11" style="124" customWidth="1"/>
    <col min="15097" max="15097" width="9.125" style="124" customWidth="1"/>
    <col min="15098" max="15099" width="10.375" style="124" customWidth="1"/>
    <col min="15100" max="15100" width="8.75" style="124" customWidth="1"/>
    <col min="15101" max="15102" width="10.5" style="124" customWidth="1"/>
    <col min="15103" max="15103" width="9.25" style="124" customWidth="1"/>
    <col min="15104" max="15104" width="8.375" style="124" customWidth="1"/>
    <col min="15105" max="15105" width="7.625" style="124" customWidth="1"/>
    <col min="15106" max="15106" width="7.25" style="124" customWidth="1"/>
    <col min="15107" max="15107" width="14.125" style="124" bestFit="1" customWidth="1"/>
    <col min="15108" max="15108" width="20.125" style="124" customWidth="1"/>
    <col min="15109" max="15109" width="8.25" style="124" customWidth="1"/>
    <col min="15110" max="15110" width="0" style="124" hidden="1" customWidth="1"/>
    <col min="15111" max="15111" width="8.25" style="124" customWidth="1"/>
    <col min="15112" max="15112" width="4.375" style="124" customWidth="1"/>
    <col min="15113" max="15113" width="10.625" style="124" customWidth="1"/>
    <col min="15114" max="15114" width="7" style="124" customWidth="1"/>
    <col min="15115" max="15348" width="9" style="124"/>
    <col min="15349" max="15349" width="3.875" style="124" customWidth="1"/>
    <col min="15350" max="15350" width="38.5" style="124" customWidth="1"/>
    <col min="15351" max="15351" width="11.375" style="124" customWidth="1"/>
    <col min="15352" max="15352" width="11" style="124" customWidth="1"/>
    <col min="15353" max="15353" width="9.125" style="124" customWidth="1"/>
    <col min="15354" max="15355" width="10.375" style="124" customWidth="1"/>
    <col min="15356" max="15356" width="8.75" style="124" customWidth="1"/>
    <col min="15357" max="15358" width="10.5" style="124" customWidth="1"/>
    <col min="15359" max="15359" width="9.25" style="124" customWidth="1"/>
    <col min="15360" max="15360" width="8.375" style="124" customWidth="1"/>
    <col min="15361" max="15361" width="7.625" style="124" customWidth="1"/>
    <col min="15362" max="15362" width="7.25" style="124" customWidth="1"/>
    <col min="15363" max="15363" width="14.125" style="124" bestFit="1" customWidth="1"/>
    <col min="15364" max="15364" width="20.125" style="124" customWidth="1"/>
    <col min="15365" max="15365" width="8.25" style="124" customWidth="1"/>
    <col min="15366" max="15366" width="0" style="124" hidden="1" customWidth="1"/>
    <col min="15367" max="15367" width="8.25" style="124" customWidth="1"/>
    <col min="15368" max="15368" width="4.375" style="124" customWidth="1"/>
    <col min="15369" max="15369" width="10.625" style="124" customWidth="1"/>
    <col min="15370" max="15370" width="7" style="124" customWidth="1"/>
    <col min="15371" max="15604" width="9" style="124"/>
    <col min="15605" max="15605" width="3.875" style="124" customWidth="1"/>
    <col min="15606" max="15606" width="38.5" style="124" customWidth="1"/>
    <col min="15607" max="15607" width="11.375" style="124" customWidth="1"/>
    <col min="15608" max="15608" width="11" style="124" customWidth="1"/>
    <col min="15609" max="15609" width="9.125" style="124" customWidth="1"/>
    <col min="15610" max="15611" width="10.375" style="124" customWidth="1"/>
    <col min="15612" max="15612" width="8.75" style="124" customWidth="1"/>
    <col min="15613" max="15614" width="10.5" style="124" customWidth="1"/>
    <col min="15615" max="15615" width="9.25" style="124" customWidth="1"/>
    <col min="15616" max="15616" width="8.375" style="124" customWidth="1"/>
    <col min="15617" max="15617" width="7.625" style="124" customWidth="1"/>
    <col min="15618" max="15618" width="7.25" style="124" customWidth="1"/>
    <col min="15619" max="15619" width="14.125" style="124" bestFit="1" customWidth="1"/>
    <col min="15620" max="15620" width="20.125" style="124" customWidth="1"/>
    <col min="15621" max="15621" width="8.25" style="124" customWidth="1"/>
    <col min="15622" max="15622" width="0" style="124" hidden="1" customWidth="1"/>
    <col min="15623" max="15623" width="8.25" style="124" customWidth="1"/>
    <col min="15624" max="15624" width="4.375" style="124" customWidth="1"/>
    <col min="15625" max="15625" width="10.625" style="124" customWidth="1"/>
    <col min="15626" max="15626" width="7" style="124" customWidth="1"/>
    <col min="15627" max="15860" width="9" style="124"/>
    <col min="15861" max="15861" width="3.875" style="124" customWidth="1"/>
    <col min="15862" max="15862" width="38.5" style="124" customWidth="1"/>
    <col min="15863" max="15863" width="11.375" style="124" customWidth="1"/>
    <col min="15864" max="15864" width="11" style="124" customWidth="1"/>
    <col min="15865" max="15865" width="9.125" style="124" customWidth="1"/>
    <col min="15866" max="15867" width="10.375" style="124" customWidth="1"/>
    <col min="15868" max="15868" width="8.75" style="124" customWidth="1"/>
    <col min="15869" max="15870" width="10.5" style="124" customWidth="1"/>
    <col min="15871" max="15871" width="9.25" style="124" customWidth="1"/>
    <col min="15872" max="15872" width="8.375" style="124" customWidth="1"/>
    <col min="15873" max="15873" width="7.625" style="124" customWidth="1"/>
    <col min="15874" max="15874" width="7.25" style="124" customWidth="1"/>
    <col min="15875" max="15875" width="14.125" style="124" bestFit="1" customWidth="1"/>
    <col min="15876" max="15876" width="20.125" style="124" customWidth="1"/>
    <col min="15877" max="15877" width="8.25" style="124" customWidth="1"/>
    <col min="15878" max="15878" width="0" style="124" hidden="1" customWidth="1"/>
    <col min="15879" max="15879" width="8.25" style="124" customWidth="1"/>
    <col min="15880" max="15880" width="4.375" style="124" customWidth="1"/>
    <col min="15881" max="15881" width="10.625" style="124" customWidth="1"/>
    <col min="15882" max="15882" width="7" style="124" customWidth="1"/>
    <col min="15883" max="16116" width="9" style="124"/>
    <col min="16117" max="16117" width="3.875" style="124" customWidth="1"/>
    <col min="16118" max="16118" width="38.5" style="124" customWidth="1"/>
    <col min="16119" max="16119" width="11.375" style="124" customWidth="1"/>
    <col min="16120" max="16120" width="11" style="124" customWidth="1"/>
    <col min="16121" max="16121" width="9.125" style="124" customWidth="1"/>
    <col min="16122" max="16123" width="10.375" style="124" customWidth="1"/>
    <col min="16124" max="16124" width="8.75" style="124" customWidth="1"/>
    <col min="16125" max="16126" width="10.5" style="124" customWidth="1"/>
    <col min="16127" max="16127" width="9.25" style="124" customWidth="1"/>
    <col min="16128" max="16128" width="8.375" style="124" customWidth="1"/>
    <col min="16129" max="16129" width="7.625" style="124" customWidth="1"/>
    <col min="16130" max="16130" width="7.25" style="124" customWidth="1"/>
    <col min="16131" max="16131" width="14.125" style="124" bestFit="1" customWidth="1"/>
    <col min="16132" max="16132" width="20.125" style="124" customWidth="1"/>
    <col min="16133" max="16133" width="8.25" style="124" customWidth="1"/>
    <col min="16134" max="16134" width="0" style="124" hidden="1" customWidth="1"/>
    <col min="16135" max="16135" width="8.25" style="124" customWidth="1"/>
    <col min="16136" max="16136" width="4.375" style="124" customWidth="1"/>
    <col min="16137" max="16137" width="10.625" style="124" customWidth="1"/>
    <col min="16138" max="16138" width="7" style="124" customWidth="1"/>
    <col min="16139" max="16358" width="9" style="124"/>
    <col min="16359" max="16365" width="9" style="124" customWidth="1"/>
    <col min="16366" max="16384" width="9" style="124"/>
  </cols>
  <sheetData>
    <row r="1" spans="1:157">
      <c r="A1" s="16"/>
      <c r="B1" s="16"/>
      <c r="C1" s="16"/>
      <c r="D1" s="74"/>
      <c r="E1" s="16"/>
      <c r="F1" s="174"/>
      <c r="G1" s="174"/>
      <c r="H1" s="174"/>
      <c r="I1" s="184" t="s">
        <v>28</v>
      </c>
      <c r="J1" s="184"/>
      <c r="K1" s="184"/>
      <c r="L1" s="16"/>
      <c r="M1" s="167"/>
      <c r="N1" s="167"/>
      <c r="O1" s="16"/>
      <c r="P1" s="167"/>
      <c r="Q1" s="167"/>
      <c r="R1" s="16"/>
      <c r="U1" s="16"/>
    </row>
    <row r="2" spans="1:157" ht="18.75">
      <c r="A2" s="172" t="str">
        <f>'[3]2023'!$A$1:$O$1</f>
        <v xml:space="preserve"> QUYẾT TOÁN THU - CHI NGÂN SÁCH NHÀ NƯỚC NĂM 2023</v>
      </c>
      <c r="B2" s="172"/>
      <c r="C2" s="172"/>
      <c r="D2" s="172"/>
      <c r="E2" s="172"/>
      <c r="F2" s="172"/>
      <c r="G2" s="172"/>
      <c r="H2" s="172"/>
      <c r="I2" s="172"/>
      <c r="J2" s="172"/>
      <c r="K2" s="172"/>
      <c r="L2" s="73"/>
      <c r="M2" s="73"/>
      <c r="N2" s="73"/>
      <c r="O2" s="73"/>
      <c r="P2" s="73"/>
      <c r="Q2" s="73"/>
      <c r="R2" s="73"/>
      <c r="S2" s="73"/>
      <c r="T2" s="73"/>
      <c r="U2" s="73"/>
      <c r="V2" s="73"/>
      <c r="W2" s="73"/>
      <c r="X2" s="18"/>
    </row>
    <row r="3" spans="1:157" ht="18.75">
      <c r="A3" s="173" t="str">
        <f>'[1]2023'!$A$2:$O$2</f>
        <v>(Kèm theo Quyết định số        /QĐ-BVĐK ngày      /5/2024 của Giám đốc Bệnh viện đa khoa tỉnh Bắc Kạn)</v>
      </c>
      <c r="B3" s="173"/>
      <c r="C3" s="173"/>
      <c r="D3" s="173"/>
      <c r="E3" s="173"/>
      <c r="F3" s="173"/>
      <c r="G3" s="173"/>
      <c r="H3" s="173"/>
      <c r="I3" s="173"/>
      <c r="J3" s="173"/>
      <c r="K3" s="173"/>
      <c r="L3" s="73"/>
      <c r="M3" s="73"/>
      <c r="N3" s="73"/>
      <c r="O3" s="73"/>
      <c r="P3" s="73"/>
      <c r="Q3" s="73"/>
      <c r="R3" s="73"/>
      <c r="S3" s="73"/>
      <c r="T3" s="73"/>
      <c r="U3" s="73"/>
      <c r="V3" s="73"/>
      <c r="W3" s="73"/>
      <c r="X3" s="18"/>
    </row>
    <row r="4" spans="1:157" ht="30.75" customHeight="1">
      <c r="B4" s="175" t="s">
        <v>110</v>
      </c>
      <c r="C4" s="176"/>
      <c r="D4" s="176"/>
      <c r="E4" s="176"/>
      <c r="F4" s="176"/>
      <c r="G4" s="176"/>
      <c r="H4" s="176"/>
      <c r="I4" s="19"/>
      <c r="J4" s="19"/>
      <c r="K4" s="19"/>
      <c r="L4" s="19"/>
      <c r="M4" s="19"/>
      <c r="N4" s="19"/>
      <c r="O4" s="19"/>
      <c r="P4" s="19"/>
      <c r="Q4" s="19"/>
      <c r="R4" s="19"/>
      <c r="S4" s="19"/>
      <c r="T4" s="19"/>
      <c r="U4" s="19"/>
      <c r="V4" s="19"/>
      <c r="W4" s="19"/>
      <c r="X4" s="19"/>
    </row>
    <row r="5" spans="1:157" ht="7.5" customHeight="1">
      <c r="D5" s="123"/>
      <c r="F5" s="168"/>
      <c r="G5" s="168"/>
      <c r="I5" s="168"/>
      <c r="J5" s="168"/>
      <c r="L5" s="168"/>
      <c r="M5" s="168"/>
      <c r="O5" s="168"/>
      <c r="P5" s="168"/>
      <c r="R5" s="168"/>
      <c r="S5" s="168"/>
      <c r="U5" s="168"/>
      <c r="V5" s="168"/>
      <c r="X5" s="19"/>
    </row>
    <row r="6" spans="1:157" ht="21.75" customHeight="1">
      <c r="A6" s="169" t="s">
        <v>0</v>
      </c>
      <c r="B6" s="170" t="s">
        <v>1</v>
      </c>
      <c r="C6" s="169" t="s">
        <v>2</v>
      </c>
      <c r="D6" s="171"/>
      <c r="E6" s="171"/>
      <c r="F6" s="169" t="s">
        <v>158</v>
      </c>
      <c r="G6" s="171"/>
      <c r="H6" s="171"/>
      <c r="I6" s="169" t="s">
        <v>130</v>
      </c>
      <c r="J6" s="171"/>
      <c r="K6" s="171"/>
      <c r="L6" s="169" t="s">
        <v>29</v>
      </c>
      <c r="M6" s="171"/>
      <c r="N6" s="171"/>
      <c r="O6" s="169" t="s">
        <v>30</v>
      </c>
      <c r="P6" s="171"/>
      <c r="Q6" s="171"/>
      <c r="R6" s="169" t="s">
        <v>155</v>
      </c>
      <c r="S6" s="171"/>
      <c r="T6" s="171"/>
      <c r="U6" s="169" t="s">
        <v>130</v>
      </c>
      <c r="V6" s="171"/>
      <c r="W6" s="171"/>
      <c r="X6" s="18"/>
    </row>
    <row r="7" spans="1:157" ht="21.75" customHeight="1">
      <c r="A7" s="169"/>
      <c r="B7" s="170"/>
      <c r="C7" s="122" t="s">
        <v>156</v>
      </c>
      <c r="D7" s="122" t="s">
        <v>157</v>
      </c>
      <c r="E7" s="122" t="s">
        <v>135</v>
      </c>
      <c r="F7" s="122" t="s">
        <v>156</v>
      </c>
      <c r="G7" s="122" t="s">
        <v>157</v>
      </c>
      <c r="H7" s="122" t="s">
        <v>135</v>
      </c>
      <c r="I7" s="122" t="s">
        <v>156</v>
      </c>
      <c r="J7" s="122" t="s">
        <v>157</v>
      </c>
      <c r="K7" s="122" t="s">
        <v>135</v>
      </c>
      <c r="L7" s="122" t="s">
        <v>156</v>
      </c>
      <c r="M7" s="122" t="s">
        <v>157</v>
      </c>
      <c r="N7" s="122" t="s">
        <v>135</v>
      </c>
      <c r="O7" s="122" t="s">
        <v>156</v>
      </c>
      <c r="P7" s="122" t="s">
        <v>157</v>
      </c>
      <c r="Q7" s="122" t="s">
        <v>135</v>
      </c>
      <c r="R7" s="122" t="s">
        <v>156</v>
      </c>
      <c r="S7" s="122" t="s">
        <v>157</v>
      </c>
      <c r="T7" s="122" t="s">
        <v>135</v>
      </c>
      <c r="U7" s="122" t="s">
        <v>3</v>
      </c>
      <c r="V7" s="122" t="s">
        <v>31</v>
      </c>
      <c r="W7" s="122" t="s">
        <v>9</v>
      </c>
      <c r="X7" s="18"/>
    </row>
    <row r="8" spans="1:157" s="131" customFormat="1" ht="11.25">
      <c r="A8" s="130" t="s">
        <v>4</v>
      </c>
      <c r="B8" s="130" t="s">
        <v>5</v>
      </c>
      <c r="C8" s="130">
        <v>1</v>
      </c>
      <c r="D8" s="130">
        <v>2</v>
      </c>
      <c r="E8" s="130" t="s">
        <v>6</v>
      </c>
      <c r="F8" s="130">
        <v>4</v>
      </c>
      <c r="G8" s="130">
        <v>5</v>
      </c>
      <c r="H8" s="130" t="s">
        <v>7</v>
      </c>
      <c r="I8" s="130">
        <v>7</v>
      </c>
      <c r="J8" s="130">
        <v>8</v>
      </c>
      <c r="K8" s="130" t="s">
        <v>131</v>
      </c>
      <c r="L8" s="130">
        <v>10</v>
      </c>
      <c r="M8" s="130">
        <v>11</v>
      </c>
      <c r="N8" s="130" t="s">
        <v>132</v>
      </c>
      <c r="O8" s="130">
        <v>10</v>
      </c>
      <c r="P8" s="130">
        <v>11</v>
      </c>
      <c r="Q8" s="130" t="s">
        <v>132</v>
      </c>
      <c r="R8" s="130">
        <v>13</v>
      </c>
      <c r="S8" s="130">
        <v>14</v>
      </c>
      <c r="T8" s="130" t="s">
        <v>133</v>
      </c>
      <c r="U8" s="130">
        <v>16</v>
      </c>
      <c r="V8" s="130">
        <v>17</v>
      </c>
      <c r="W8" s="130" t="s">
        <v>134</v>
      </c>
    </row>
    <row r="9" spans="1:157" s="23" customFormat="1">
      <c r="A9" s="100" t="s">
        <v>4</v>
      </c>
      <c r="B9" s="101" t="s">
        <v>32</v>
      </c>
      <c r="C9" s="102">
        <f t="shared" ref="C9:W9" si="0">C10+C61+C70</f>
        <v>10680712303</v>
      </c>
      <c r="D9" s="102">
        <f t="shared" si="0"/>
        <v>10680712303</v>
      </c>
      <c r="E9" s="103">
        <f t="shared" si="0"/>
        <v>0</v>
      </c>
      <c r="F9" s="102">
        <f t="shared" si="0"/>
        <v>1114800000</v>
      </c>
      <c r="G9" s="102">
        <f t="shared" si="0"/>
        <v>1114800000</v>
      </c>
      <c r="H9" s="103">
        <f t="shared" si="0"/>
        <v>0</v>
      </c>
      <c r="I9" s="102">
        <f t="shared" si="0"/>
        <v>645000000</v>
      </c>
      <c r="J9" s="102">
        <f t="shared" si="0"/>
        <v>645000000</v>
      </c>
      <c r="K9" s="102">
        <f t="shared" si="0"/>
        <v>0</v>
      </c>
      <c r="L9" s="102">
        <f t="shared" si="0"/>
        <v>1671275318</v>
      </c>
      <c r="M9" s="102">
        <f t="shared" si="0"/>
        <v>1671275318</v>
      </c>
      <c r="N9" s="102">
        <f t="shared" si="0"/>
        <v>0</v>
      </c>
      <c r="O9" s="102">
        <f t="shared" si="0"/>
        <v>4674636985</v>
      </c>
      <c r="P9" s="102">
        <f t="shared" si="0"/>
        <v>4674636985</v>
      </c>
      <c r="Q9" s="102">
        <f t="shared" si="0"/>
        <v>0</v>
      </c>
      <c r="R9" s="102">
        <f t="shared" si="0"/>
        <v>2575000000</v>
      </c>
      <c r="S9" s="102">
        <f t="shared" si="0"/>
        <v>2575000000</v>
      </c>
      <c r="T9" s="102">
        <f t="shared" si="0"/>
        <v>0</v>
      </c>
      <c r="U9" s="22">
        <f t="shared" si="0"/>
        <v>0</v>
      </c>
      <c r="V9" s="22">
        <f t="shared" si="0"/>
        <v>0</v>
      </c>
      <c r="W9" s="22">
        <f t="shared" si="0"/>
        <v>0</v>
      </c>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row>
    <row r="10" spans="1:157" s="23" customFormat="1">
      <c r="A10" s="104" t="s">
        <v>24</v>
      </c>
      <c r="B10" s="105" t="s">
        <v>33</v>
      </c>
      <c r="C10" s="106">
        <f>C36</f>
        <v>10680712303</v>
      </c>
      <c r="D10" s="106">
        <f t="shared" ref="D10:T10" si="1">D36</f>
        <v>10680712303</v>
      </c>
      <c r="E10" s="107">
        <f t="shared" si="1"/>
        <v>0</v>
      </c>
      <c r="F10" s="106">
        <f t="shared" si="1"/>
        <v>1114800000</v>
      </c>
      <c r="G10" s="106">
        <f t="shared" si="1"/>
        <v>1114800000</v>
      </c>
      <c r="H10" s="107">
        <f t="shared" si="1"/>
        <v>0</v>
      </c>
      <c r="I10" s="106">
        <f t="shared" si="1"/>
        <v>645000000</v>
      </c>
      <c r="J10" s="106">
        <f t="shared" si="1"/>
        <v>645000000</v>
      </c>
      <c r="K10" s="106">
        <f t="shared" si="1"/>
        <v>0</v>
      </c>
      <c r="L10" s="106">
        <f t="shared" ref="L10:N10" si="2">L36</f>
        <v>1671275318</v>
      </c>
      <c r="M10" s="106">
        <f t="shared" si="2"/>
        <v>1671275318</v>
      </c>
      <c r="N10" s="106">
        <f t="shared" si="2"/>
        <v>0</v>
      </c>
      <c r="O10" s="106">
        <f t="shared" ref="O10:Q10" si="3">O36</f>
        <v>4674636985</v>
      </c>
      <c r="P10" s="106">
        <f t="shared" si="3"/>
        <v>4674636985</v>
      </c>
      <c r="Q10" s="106">
        <f t="shared" si="3"/>
        <v>0</v>
      </c>
      <c r="R10" s="106">
        <f t="shared" si="1"/>
        <v>2575000000</v>
      </c>
      <c r="S10" s="106">
        <f t="shared" si="1"/>
        <v>2575000000</v>
      </c>
      <c r="T10" s="106">
        <f t="shared" si="1"/>
        <v>0</v>
      </c>
      <c r="U10" s="22">
        <f t="shared" ref="U10:W10" si="4">U36</f>
        <v>0</v>
      </c>
      <c r="V10" s="22">
        <f t="shared" si="4"/>
        <v>0</v>
      </c>
      <c r="W10" s="22">
        <f t="shared" si="4"/>
        <v>0</v>
      </c>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row>
    <row r="11" spans="1:157" ht="15.75" customHeight="1">
      <c r="A11" s="105">
        <v>1</v>
      </c>
      <c r="B11" s="108" t="s">
        <v>34</v>
      </c>
      <c r="C11" s="109">
        <f>C12+C15</f>
        <v>7451201</v>
      </c>
      <c r="D11" s="109">
        <f>D12+D15</f>
        <v>7451201</v>
      </c>
      <c r="E11" s="109">
        <f t="shared" ref="E11:T11" si="5">E12+E15</f>
        <v>0</v>
      </c>
      <c r="F11" s="125"/>
      <c r="G11" s="109">
        <f t="shared" si="5"/>
        <v>0</v>
      </c>
      <c r="H11" s="109">
        <f t="shared" si="5"/>
        <v>0</v>
      </c>
      <c r="I11" s="125"/>
      <c r="J11" s="109">
        <f t="shared" si="5"/>
        <v>0</v>
      </c>
      <c r="K11" s="109">
        <f t="shared" si="5"/>
        <v>0</v>
      </c>
      <c r="L11" s="125">
        <v>6959000</v>
      </c>
      <c r="M11" s="109">
        <f t="shared" si="5"/>
        <v>6959000</v>
      </c>
      <c r="N11" s="109">
        <f t="shared" si="5"/>
        <v>0</v>
      </c>
      <c r="O11" s="125">
        <v>492201</v>
      </c>
      <c r="P11" s="109">
        <f t="shared" ref="P11:Q11" si="6">P12+P15</f>
        <v>492201</v>
      </c>
      <c r="Q11" s="109">
        <f t="shared" si="6"/>
        <v>0</v>
      </c>
      <c r="R11" s="125"/>
      <c r="S11" s="109">
        <f t="shared" si="5"/>
        <v>0</v>
      </c>
      <c r="T11" s="109">
        <f t="shared" si="5"/>
        <v>0</v>
      </c>
      <c r="U11" s="25" t="e">
        <f>U12+U15+#REF!</f>
        <v>#REF!</v>
      </c>
      <c r="V11" s="25" t="e">
        <f>V12+V15+#REF!</f>
        <v>#REF!</v>
      </c>
      <c r="W11" s="25" t="e">
        <f>W12+W15+#REF!</f>
        <v>#REF!</v>
      </c>
      <c r="X11" s="26"/>
    </row>
    <row r="12" spans="1:157" s="19" customFormat="1" ht="15.75" hidden="1" customHeight="1">
      <c r="A12" s="110" t="s">
        <v>35</v>
      </c>
      <c r="B12" s="111" t="s">
        <v>36</v>
      </c>
      <c r="C12" s="112">
        <f>SUM(C13:C14)</f>
        <v>0</v>
      </c>
      <c r="D12" s="112">
        <f t="shared" ref="D12:T12" si="7">SUM(D13:D14)</f>
        <v>0</v>
      </c>
      <c r="E12" s="112">
        <f t="shared" si="7"/>
        <v>0</v>
      </c>
      <c r="F12" s="126"/>
      <c r="G12" s="112">
        <f t="shared" si="7"/>
        <v>0</v>
      </c>
      <c r="H12" s="112">
        <f t="shared" si="7"/>
        <v>0</v>
      </c>
      <c r="I12" s="126"/>
      <c r="J12" s="112">
        <f>SUM(J13:J14)</f>
        <v>0</v>
      </c>
      <c r="K12" s="112">
        <f t="shared" si="7"/>
        <v>0</v>
      </c>
      <c r="L12" s="126"/>
      <c r="M12" s="112">
        <f t="shared" ref="M12:N12" si="8">SUM(M13:M14)</f>
        <v>0</v>
      </c>
      <c r="N12" s="112">
        <f t="shared" si="8"/>
        <v>0</v>
      </c>
      <c r="O12" s="126"/>
      <c r="P12" s="112">
        <f t="shared" ref="P12:Q12" si="9">SUM(P13:P14)</f>
        <v>0</v>
      </c>
      <c r="Q12" s="112">
        <f t="shared" si="9"/>
        <v>0</v>
      </c>
      <c r="R12" s="126"/>
      <c r="S12" s="112">
        <f t="shared" si="7"/>
        <v>0</v>
      </c>
      <c r="T12" s="112">
        <f t="shared" si="7"/>
        <v>0</v>
      </c>
      <c r="U12" s="29">
        <f t="shared" ref="U12:W12" si="10">SUM(U13:U14)</f>
        <v>0</v>
      </c>
      <c r="V12" s="29">
        <f t="shared" si="10"/>
        <v>0</v>
      </c>
      <c r="W12" s="29">
        <f t="shared" si="10"/>
        <v>0</v>
      </c>
      <c r="X12" s="30"/>
    </row>
    <row r="13" spans="1:157" ht="15.75" hidden="1" customHeight="1">
      <c r="A13" s="113"/>
      <c r="B13" s="114" t="s">
        <v>37</v>
      </c>
      <c r="C13" s="115">
        <f>F13+I13+L13+R13</f>
        <v>0</v>
      </c>
      <c r="D13" s="115">
        <f>G13+J13+M13+S13</f>
        <v>0</v>
      </c>
      <c r="E13" s="115">
        <f>H13+K13+N13+T13</f>
        <v>0</v>
      </c>
      <c r="F13" s="127"/>
      <c r="G13" s="115">
        <f>F13</f>
        <v>0</v>
      </c>
      <c r="H13" s="115">
        <f>F13-G13</f>
        <v>0</v>
      </c>
      <c r="I13" s="127"/>
      <c r="J13" s="115">
        <f>I13</f>
        <v>0</v>
      </c>
      <c r="K13" s="115">
        <f>I13-J13</f>
        <v>0</v>
      </c>
      <c r="L13" s="127"/>
      <c r="M13" s="115">
        <f>L13</f>
        <v>0</v>
      </c>
      <c r="N13" s="115">
        <f>L13-M13</f>
        <v>0</v>
      </c>
      <c r="O13" s="127"/>
      <c r="P13" s="115">
        <f>O13</f>
        <v>0</v>
      </c>
      <c r="Q13" s="115">
        <f>O13-P13</f>
        <v>0</v>
      </c>
      <c r="R13" s="127"/>
      <c r="S13" s="115"/>
      <c r="T13" s="115">
        <f>R13-S13</f>
        <v>0</v>
      </c>
      <c r="U13" s="32"/>
      <c r="V13" s="32"/>
      <c r="W13" s="32">
        <f>U13-V13</f>
        <v>0</v>
      </c>
      <c r="X13" s="26"/>
    </row>
    <row r="14" spans="1:157" ht="15.75" hidden="1" customHeight="1">
      <c r="A14" s="113"/>
      <c r="B14" s="114" t="s">
        <v>38</v>
      </c>
      <c r="C14" s="115">
        <f>F14+I14+L14+O14+R14</f>
        <v>0</v>
      </c>
      <c r="D14" s="115">
        <f t="shared" ref="D14:E14" si="11">G14+J14+M14+P14+S14</f>
        <v>0</v>
      </c>
      <c r="E14" s="115">
        <f t="shared" si="11"/>
        <v>0</v>
      </c>
      <c r="F14" s="127"/>
      <c r="G14" s="112">
        <f>F14</f>
        <v>0</v>
      </c>
      <c r="H14" s="112">
        <f>F14-G14</f>
        <v>0</v>
      </c>
      <c r="I14" s="127"/>
      <c r="J14" s="112"/>
      <c r="K14" s="112">
        <f>I14-J14</f>
        <v>0</v>
      </c>
      <c r="L14" s="127"/>
      <c r="M14" s="112">
        <f>L14</f>
        <v>0</v>
      </c>
      <c r="N14" s="112">
        <f>L14-M14</f>
        <v>0</v>
      </c>
      <c r="O14" s="127"/>
      <c r="P14" s="112">
        <f>O14</f>
        <v>0</v>
      </c>
      <c r="Q14" s="112">
        <f>O14-P14</f>
        <v>0</v>
      </c>
      <c r="R14" s="127"/>
      <c r="S14" s="112">
        <f>R14</f>
        <v>0</v>
      </c>
      <c r="T14" s="112">
        <f>R14-S14</f>
        <v>0</v>
      </c>
      <c r="U14" s="29"/>
      <c r="V14" s="29"/>
      <c r="W14" s="29">
        <f>U14-V14</f>
        <v>0</v>
      </c>
      <c r="X14" s="26"/>
    </row>
    <row r="15" spans="1:157" s="34" customFormat="1" ht="15.75" customHeight="1">
      <c r="A15" s="110" t="s">
        <v>39</v>
      </c>
      <c r="B15" s="111" t="s">
        <v>40</v>
      </c>
      <c r="C15" s="112">
        <f>C16+C17</f>
        <v>7451201</v>
      </c>
      <c r="D15" s="112">
        <f>D16+D17</f>
        <v>7451201</v>
      </c>
      <c r="E15" s="112">
        <f t="shared" ref="E15:T15" si="12">E16+E17</f>
        <v>0</v>
      </c>
      <c r="F15" s="126"/>
      <c r="G15" s="112">
        <f t="shared" si="12"/>
        <v>0</v>
      </c>
      <c r="H15" s="112">
        <f t="shared" si="12"/>
        <v>0</v>
      </c>
      <c r="I15" s="126"/>
      <c r="J15" s="112">
        <f t="shared" si="12"/>
        <v>0</v>
      </c>
      <c r="K15" s="112">
        <f t="shared" si="12"/>
        <v>0</v>
      </c>
      <c r="L15" s="126">
        <v>6959000</v>
      </c>
      <c r="M15" s="112">
        <f t="shared" ref="M15:N15" si="13">M16+M17</f>
        <v>6959000</v>
      </c>
      <c r="N15" s="112">
        <f t="shared" si="13"/>
        <v>0</v>
      </c>
      <c r="O15" s="126">
        <v>492201</v>
      </c>
      <c r="P15" s="112">
        <f t="shared" ref="P15:Q15" si="14">P16+P17</f>
        <v>492201</v>
      </c>
      <c r="Q15" s="112">
        <f t="shared" si="14"/>
        <v>0</v>
      </c>
      <c r="R15" s="126"/>
      <c r="S15" s="112">
        <f t="shared" si="12"/>
        <v>0</v>
      </c>
      <c r="T15" s="112">
        <f t="shared" si="12"/>
        <v>0</v>
      </c>
      <c r="U15" s="29">
        <f t="shared" ref="U15:W15" si="15">U16+U17</f>
        <v>0</v>
      </c>
      <c r="V15" s="29">
        <f t="shared" si="15"/>
        <v>0</v>
      </c>
      <c r="W15" s="29">
        <f t="shared" si="15"/>
        <v>0</v>
      </c>
      <c r="X15" s="33"/>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row>
    <row r="16" spans="1:157" ht="15.75" hidden="1" customHeight="1">
      <c r="A16" s="113"/>
      <c r="B16" s="114" t="s">
        <v>37</v>
      </c>
      <c r="C16" s="115">
        <f t="shared" ref="C16:C17" si="16">F16+I16+L16+O16+R16</f>
        <v>0</v>
      </c>
      <c r="D16" s="115">
        <f t="shared" ref="D16" si="17">G16+J16+M16+P16+S16</f>
        <v>0</v>
      </c>
      <c r="E16" s="115">
        <f t="shared" ref="E16:E17" si="18">H16+K16+N16+Q16+T16</f>
        <v>0</v>
      </c>
      <c r="F16" s="127"/>
      <c r="G16" s="112"/>
      <c r="H16" s="112">
        <f>F16-G16</f>
        <v>0</v>
      </c>
      <c r="I16" s="127"/>
      <c r="J16" s="112"/>
      <c r="K16" s="112">
        <f>I16-J16</f>
        <v>0</v>
      </c>
      <c r="L16" s="127"/>
      <c r="M16" s="112"/>
      <c r="N16" s="112">
        <f>L16-M16</f>
        <v>0</v>
      </c>
      <c r="O16" s="127"/>
      <c r="P16" s="112"/>
      <c r="Q16" s="112">
        <f>O16-P16</f>
        <v>0</v>
      </c>
      <c r="R16" s="127"/>
      <c r="S16" s="112"/>
      <c r="T16" s="112">
        <f>R16-S16</f>
        <v>0</v>
      </c>
      <c r="U16" s="29"/>
      <c r="V16" s="29"/>
      <c r="W16" s="29">
        <f>U16-V16</f>
        <v>0</v>
      </c>
      <c r="X16" s="26"/>
    </row>
    <row r="17" spans="1:157" ht="15.75" customHeight="1">
      <c r="A17" s="113"/>
      <c r="B17" s="114" t="s">
        <v>38</v>
      </c>
      <c r="C17" s="115">
        <f t="shared" si="16"/>
        <v>7451201</v>
      </c>
      <c r="D17" s="115">
        <f>G17+J17+M17+P17+S17</f>
        <v>7451201</v>
      </c>
      <c r="E17" s="115">
        <f t="shared" si="18"/>
        <v>0</v>
      </c>
      <c r="F17" s="127"/>
      <c r="G17" s="112"/>
      <c r="H17" s="112">
        <f>F17-G17</f>
        <v>0</v>
      </c>
      <c r="I17" s="127"/>
      <c r="J17" s="112"/>
      <c r="K17" s="112">
        <f>I17-J17</f>
        <v>0</v>
      </c>
      <c r="L17" s="127">
        <v>6959000</v>
      </c>
      <c r="M17" s="112">
        <f>L17</f>
        <v>6959000</v>
      </c>
      <c r="N17" s="112">
        <f>L17-M17</f>
        <v>0</v>
      </c>
      <c r="O17" s="127">
        <v>492201</v>
      </c>
      <c r="P17" s="112">
        <f>O17</f>
        <v>492201</v>
      </c>
      <c r="Q17" s="112">
        <f>O17-P17</f>
        <v>0</v>
      </c>
      <c r="R17" s="127"/>
      <c r="S17" s="112"/>
      <c r="T17" s="112">
        <f>R17-S17</f>
        <v>0</v>
      </c>
      <c r="U17" s="29"/>
      <c r="V17" s="29"/>
      <c r="W17" s="29">
        <f>U17-V17</f>
        <v>0</v>
      </c>
      <c r="X17" s="26"/>
    </row>
    <row r="18" spans="1:157" ht="15.75" customHeight="1">
      <c r="A18" s="105">
        <v>2</v>
      </c>
      <c r="B18" s="108" t="s">
        <v>41</v>
      </c>
      <c r="C18" s="109">
        <f>SUM(C19:C21)</f>
        <v>11149479102</v>
      </c>
      <c r="D18" s="109">
        <f t="shared" ref="D18:T18" si="19">SUM(D19:D21)</f>
        <v>11149479102</v>
      </c>
      <c r="E18" s="109">
        <f t="shared" si="19"/>
        <v>0</v>
      </c>
      <c r="F18" s="109">
        <f t="shared" si="19"/>
        <v>1118800000</v>
      </c>
      <c r="G18" s="109">
        <f t="shared" si="19"/>
        <v>1118800000</v>
      </c>
      <c r="H18" s="109">
        <f t="shared" si="19"/>
        <v>0</v>
      </c>
      <c r="I18" s="109">
        <f t="shared" si="19"/>
        <v>645000000</v>
      </c>
      <c r="J18" s="109">
        <f t="shared" si="19"/>
        <v>645000000</v>
      </c>
      <c r="K18" s="109">
        <f t="shared" si="19"/>
        <v>0</v>
      </c>
      <c r="L18" s="109">
        <f t="shared" si="19"/>
        <v>2136534318</v>
      </c>
      <c r="M18" s="109">
        <f t="shared" si="19"/>
        <v>2136534318</v>
      </c>
      <c r="N18" s="109">
        <f t="shared" si="19"/>
        <v>0</v>
      </c>
      <c r="O18" s="109">
        <f t="shared" si="19"/>
        <v>4674144784</v>
      </c>
      <c r="P18" s="109">
        <f t="shared" si="19"/>
        <v>4674144784</v>
      </c>
      <c r="Q18" s="109">
        <f t="shared" si="19"/>
        <v>0</v>
      </c>
      <c r="R18" s="109">
        <f t="shared" si="19"/>
        <v>2575000000</v>
      </c>
      <c r="S18" s="109">
        <f t="shared" si="19"/>
        <v>2575000000</v>
      </c>
      <c r="T18" s="109">
        <f t="shared" si="19"/>
        <v>0</v>
      </c>
      <c r="U18" s="25">
        <f>SUM(U19:U20)</f>
        <v>0</v>
      </c>
      <c r="V18" s="25">
        <f>SUM(V19:V20)</f>
        <v>0</v>
      </c>
      <c r="W18" s="25">
        <f>SUM(W19:W20)</f>
        <v>0</v>
      </c>
      <c r="X18" s="26"/>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row>
    <row r="19" spans="1:157" s="19" customFormat="1" ht="15.75" customHeight="1">
      <c r="A19" s="110" t="s">
        <v>42</v>
      </c>
      <c r="B19" s="111" t="s">
        <v>36</v>
      </c>
      <c r="C19" s="112">
        <f t="shared" ref="C19:C22" si="20">F19+I19+L19+O19+R19</f>
        <v>4456111784</v>
      </c>
      <c r="D19" s="112">
        <f t="shared" ref="D19:D22" si="21">G19+J19+M19+P19+S19</f>
        <v>4456111784</v>
      </c>
      <c r="E19" s="112">
        <f t="shared" ref="E19:E20" si="22">H19+K19+N19+Q19+T19</f>
        <v>0</v>
      </c>
      <c r="F19" s="126"/>
      <c r="G19" s="112">
        <f>F19</f>
        <v>0</v>
      </c>
      <c r="H19" s="112">
        <f>F19-G19</f>
        <v>0</v>
      </c>
      <c r="I19" s="126"/>
      <c r="J19" s="112"/>
      <c r="K19" s="112">
        <f>I19-J19</f>
        <v>0</v>
      </c>
      <c r="L19" s="126"/>
      <c r="M19" s="112">
        <f>L19</f>
        <v>0</v>
      </c>
      <c r="N19" s="112">
        <f>L19-M19</f>
        <v>0</v>
      </c>
      <c r="O19" s="126">
        <v>4456111784</v>
      </c>
      <c r="P19" s="112">
        <f>O19</f>
        <v>4456111784</v>
      </c>
      <c r="Q19" s="112">
        <f>O19-P19</f>
        <v>0</v>
      </c>
      <c r="R19" s="126"/>
      <c r="S19" s="112">
        <f>R19</f>
        <v>0</v>
      </c>
      <c r="T19" s="112">
        <f>R19-S19</f>
        <v>0</v>
      </c>
      <c r="U19" s="29"/>
      <c r="V19" s="29"/>
      <c r="W19" s="29">
        <f>U19-V19</f>
        <v>0</v>
      </c>
      <c r="X19" s="30"/>
    </row>
    <row r="20" spans="1:157" s="34" customFormat="1" ht="15.75" customHeight="1">
      <c r="A20" s="110" t="s">
        <v>43</v>
      </c>
      <c r="B20" s="111" t="s">
        <v>40</v>
      </c>
      <c r="C20" s="112">
        <f t="shared" si="20"/>
        <v>6369142318</v>
      </c>
      <c r="D20" s="112">
        <f t="shared" si="21"/>
        <v>6369142318</v>
      </c>
      <c r="E20" s="112">
        <f t="shared" si="22"/>
        <v>0</v>
      </c>
      <c r="F20" s="126">
        <v>1118800000</v>
      </c>
      <c r="G20" s="112">
        <f>F20</f>
        <v>1118800000</v>
      </c>
      <c r="H20" s="112">
        <f>F20-G20</f>
        <v>0</v>
      </c>
      <c r="I20" s="126">
        <v>645000000</v>
      </c>
      <c r="J20" s="112">
        <f>I20</f>
        <v>645000000</v>
      </c>
      <c r="K20" s="112">
        <f>I20-J20</f>
        <v>0</v>
      </c>
      <c r="L20" s="126">
        <v>1812309318</v>
      </c>
      <c r="M20" s="126">
        <f>L20</f>
        <v>1812309318</v>
      </c>
      <c r="N20" s="112">
        <f>L20-M20</f>
        <v>0</v>
      </c>
      <c r="O20" s="112">
        <v>218033000</v>
      </c>
      <c r="P20" s="112">
        <f>O20</f>
        <v>218033000</v>
      </c>
      <c r="Q20" s="112">
        <f>O20-P20</f>
        <v>0</v>
      </c>
      <c r="R20" s="126">
        <v>2575000000</v>
      </c>
      <c r="S20" s="112">
        <f>R20</f>
        <v>2575000000</v>
      </c>
      <c r="T20" s="112">
        <f>R20-S20</f>
        <v>0</v>
      </c>
      <c r="U20" s="29"/>
      <c r="V20" s="29">
        <f>U20</f>
        <v>0</v>
      </c>
      <c r="W20" s="29">
        <f>U20-V20</f>
        <v>0</v>
      </c>
      <c r="X20" s="33"/>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row>
    <row r="21" spans="1:157" s="34" customFormat="1" ht="15.75" customHeight="1">
      <c r="A21" s="110" t="s">
        <v>159</v>
      </c>
      <c r="B21" s="111" t="s">
        <v>161</v>
      </c>
      <c r="C21" s="112">
        <f t="shared" si="20"/>
        <v>324225000</v>
      </c>
      <c r="D21" s="112">
        <f t="shared" si="21"/>
        <v>324225000</v>
      </c>
      <c r="E21" s="112"/>
      <c r="F21" s="126"/>
      <c r="G21" s="112"/>
      <c r="H21" s="112"/>
      <c r="I21" s="126"/>
      <c r="J21" s="112"/>
      <c r="K21" s="112"/>
      <c r="L21" s="126">
        <f>SUM(L22:L23)</f>
        <v>324225000</v>
      </c>
      <c r="M21" s="126">
        <f>SUM(M22:M23)</f>
        <v>324225000</v>
      </c>
      <c r="N21" s="112"/>
      <c r="O21" s="126"/>
      <c r="P21" s="112"/>
      <c r="Q21" s="112"/>
      <c r="R21" s="126"/>
      <c r="S21" s="112"/>
      <c r="T21" s="112"/>
      <c r="U21" s="121"/>
      <c r="V21" s="121"/>
      <c r="W21" s="121"/>
      <c r="X21" s="33"/>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row>
    <row r="22" spans="1:157" s="34" customFormat="1" ht="15.75" customHeight="1">
      <c r="A22" s="110"/>
      <c r="B22" s="111" t="s">
        <v>162</v>
      </c>
      <c r="C22" s="112">
        <f t="shared" si="20"/>
        <v>324225000</v>
      </c>
      <c r="D22" s="112">
        <f t="shared" si="21"/>
        <v>324225000</v>
      </c>
      <c r="E22" s="112"/>
      <c r="F22" s="126"/>
      <c r="G22" s="112"/>
      <c r="H22" s="112"/>
      <c r="I22" s="126"/>
      <c r="J22" s="112"/>
      <c r="K22" s="112"/>
      <c r="L22" s="126">
        <v>324225000</v>
      </c>
      <c r="M22" s="112">
        <f>L22</f>
        <v>324225000</v>
      </c>
      <c r="N22" s="112"/>
      <c r="O22" s="126">
        <v>0</v>
      </c>
      <c r="P22" s="112">
        <f>O22</f>
        <v>0</v>
      </c>
      <c r="Q22" s="112"/>
      <c r="R22" s="126"/>
      <c r="S22" s="112"/>
      <c r="T22" s="112"/>
      <c r="U22" s="121"/>
      <c r="V22" s="121"/>
      <c r="W22" s="121"/>
      <c r="X22" s="33"/>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row>
    <row r="23" spans="1:157" s="34" customFormat="1" ht="15.75" hidden="1" customHeight="1">
      <c r="A23" s="110"/>
      <c r="B23" s="111" t="s">
        <v>163</v>
      </c>
      <c r="C23" s="112"/>
      <c r="D23" s="112"/>
      <c r="E23" s="112"/>
      <c r="F23" s="126"/>
      <c r="G23" s="112"/>
      <c r="H23" s="112"/>
      <c r="I23" s="126"/>
      <c r="J23" s="112"/>
      <c r="K23" s="112"/>
      <c r="L23" s="126"/>
      <c r="M23" s="112"/>
      <c r="N23" s="112"/>
      <c r="O23" s="126"/>
      <c r="P23" s="112"/>
      <c r="Q23" s="112"/>
      <c r="R23" s="126"/>
      <c r="S23" s="112"/>
      <c r="T23" s="112"/>
      <c r="U23" s="121"/>
      <c r="V23" s="121"/>
      <c r="W23" s="121"/>
      <c r="X23" s="33"/>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row>
    <row r="24" spans="1:157" ht="15.75" customHeight="1">
      <c r="A24" s="105">
        <v>3</v>
      </c>
      <c r="B24" s="108" t="s">
        <v>44</v>
      </c>
      <c r="C24" s="109">
        <f>SUM(C25:C27)</f>
        <v>11156930303</v>
      </c>
      <c r="D24" s="109">
        <f t="shared" ref="D24:X24" si="23">SUM(D25:D27)</f>
        <v>11156930303</v>
      </c>
      <c r="E24" s="109">
        <f t="shared" si="23"/>
        <v>0</v>
      </c>
      <c r="F24" s="109">
        <f t="shared" si="23"/>
        <v>1118800000</v>
      </c>
      <c r="G24" s="109">
        <f t="shared" si="23"/>
        <v>1118800000</v>
      </c>
      <c r="H24" s="109">
        <f t="shared" si="23"/>
        <v>0</v>
      </c>
      <c r="I24" s="109">
        <f t="shared" si="23"/>
        <v>645000000</v>
      </c>
      <c r="J24" s="109">
        <f t="shared" si="23"/>
        <v>645000000</v>
      </c>
      <c r="K24" s="109">
        <f t="shared" si="23"/>
        <v>0</v>
      </c>
      <c r="L24" s="109">
        <f t="shared" si="23"/>
        <v>2143493318</v>
      </c>
      <c r="M24" s="109">
        <f t="shared" si="23"/>
        <v>2143493318</v>
      </c>
      <c r="N24" s="109">
        <f t="shared" si="23"/>
        <v>0</v>
      </c>
      <c r="O24" s="109">
        <f t="shared" si="23"/>
        <v>4674636985</v>
      </c>
      <c r="P24" s="109">
        <f t="shared" si="23"/>
        <v>4674636985</v>
      </c>
      <c r="Q24" s="109">
        <f t="shared" si="23"/>
        <v>0</v>
      </c>
      <c r="R24" s="109">
        <f t="shared" si="23"/>
        <v>2575000000</v>
      </c>
      <c r="S24" s="109">
        <f t="shared" si="23"/>
        <v>2575000000</v>
      </c>
      <c r="T24" s="109">
        <f t="shared" si="23"/>
        <v>0</v>
      </c>
      <c r="U24" s="109">
        <f t="shared" si="23"/>
        <v>0</v>
      </c>
      <c r="V24" s="109">
        <f t="shared" si="23"/>
        <v>0</v>
      </c>
      <c r="W24" s="109">
        <f t="shared" si="23"/>
        <v>0</v>
      </c>
      <c r="X24" s="109">
        <f t="shared" si="23"/>
        <v>0</v>
      </c>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row>
    <row r="25" spans="1:157" s="19" customFormat="1" ht="15.75" customHeight="1">
      <c r="A25" s="110" t="s">
        <v>45</v>
      </c>
      <c r="B25" s="111" t="s">
        <v>36</v>
      </c>
      <c r="C25" s="112">
        <f t="shared" ref="C25:C28" si="24">F25+I25+L25+O25+R25</f>
        <v>4456111784</v>
      </c>
      <c r="D25" s="112">
        <f t="shared" ref="D25:D28" si="25">G25+J25+M25+P25+S25</f>
        <v>4456111784</v>
      </c>
      <c r="E25" s="112">
        <f t="shared" ref="E25:E26" si="26">H25+K25+N25+Q25+T25</f>
        <v>0</v>
      </c>
      <c r="F25" s="126"/>
      <c r="G25" s="112">
        <f t="shared" ref="G25:K25" si="27">G19</f>
        <v>0</v>
      </c>
      <c r="H25" s="112">
        <f t="shared" si="27"/>
        <v>0</v>
      </c>
      <c r="I25" s="126"/>
      <c r="J25" s="112">
        <f t="shared" si="27"/>
        <v>0</v>
      </c>
      <c r="K25" s="112">
        <f t="shared" si="27"/>
        <v>0</v>
      </c>
      <c r="L25" s="126"/>
      <c r="M25" s="112">
        <f>M19+M12</f>
        <v>0</v>
      </c>
      <c r="N25" s="112">
        <f>N19</f>
        <v>0</v>
      </c>
      <c r="O25" s="112">
        <f>P25</f>
        <v>4456111784</v>
      </c>
      <c r="P25" s="112">
        <f>P19+P12</f>
        <v>4456111784</v>
      </c>
      <c r="Q25" s="112">
        <f>Q19</f>
        <v>0</v>
      </c>
      <c r="R25" s="126"/>
      <c r="S25" s="112">
        <f>S14+S19</f>
        <v>0</v>
      </c>
      <c r="T25" s="112">
        <f>T19</f>
        <v>0</v>
      </c>
      <c r="U25" s="29">
        <f>U19</f>
        <v>0</v>
      </c>
      <c r="V25" s="29">
        <f>V19</f>
        <v>0</v>
      </c>
      <c r="W25" s="29">
        <f>W19</f>
        <v>0</v>
      </c>
      <c r="X25" s="30"/>
    </row>
    <row r="26" spans="1:157" s="34" customFormat="1" ht="15.75" customHeight="1">
      <c r="A26" s="110" t="s">
        <v>46</v>
      </c>
      <c r="B26" s="111" t="s">
        <v>40</v>
      </c>
      <c r="C26" s="112">
        <f t="shared" si="24"/>
        <v>6376593519</v>
      </c>
      <c r="D26" s="112">
        <f t="shared" si="25"/>
        <v>6376593519</v>
      </c>
      <c r="E26" s="112">
        <f t="shared" si="26"/>
        <v>0</v>
      </c>
      <c r="F26" s="126">
        <v>1118800000</v>
      </c>
      <c r="G26" s="112">
        <f t="shared" ref="G26:K26" si="28">G15+G20</f>
        <v>1118800000</v>
      </c>
      <c r="H26" s="112">
        <f t="shared" si="28"/>
        <v>0</v>
      </c>
      <c r="I26" s="126">
        <v>645000000</v>
      </c>
      <c r="J26" s="112">
        <f t="shared" si="28"/>
        <v>645000000</v>
      </c>
      <c r="K26" s="112">
        <f t="shared" si="28"/>
        <v>0</v>
      </c>
      <c r="L26" s="126">
        <f>L15+L20</f>
        <v>1819268318</v>
      </c>
      <c r="M26" s="126">
        <f t="shared" ref="M26:T26" si="29">M15+M20</f>
        <v>1819268318</v>
      </c>
      <c r="N26" s="126">
        <f t="shared" si="29"/>
        <v>0</v>
      </c>
      <c r="O26" s="126">
        <f t="shared" si="29"/>
        <v>218525201</v>
      </c>
      <c r="P26" s="126">
        <f t="shared" si="29"/>
        <v>218525201</v>
      </c>
      <c r="Q26" s="126">
        <f t="shared" si="29"/>
        <v>0</v>
      </c>
      <c r="R26" s="126">
        <f t="shared" si="29"/>
        <v>2575000000</v>
      </c>
      <c r="S26" s="126">
        <f t="shared" si="29"/>
        <v>2575000000</v>
      </c>
      <c r="T26" s="126">
        <f t="shared" si="29"/>
        <v>0</v>
      </c>
      <c r="U26" s="29">
        <f>U20</f>
        <v>0</v>
      </c>
      <c r="V26" s="29">
        <f>V20</f>
        <v>0</v>
      </c>
      <c r="W26" s="29">
        <f>W20</f>
        <v>0</v>
      </c>
      <c r="X26" s="33"/>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row>
    <row r="27" spans="1:157" s="34" customFormat="1" ht="15.75" customHeight="1">
      <c r="A27" s="110" t="s">
        <v>165</v>
      </c>
      <c r="B27" s="111" t="s">
        <v>161</v>
      </c>
      <c r="C27" s="112">
        <f>C28</f>
        <v>324225000</v>
      </c>
      <c r="D27" s="112">
        <f>D28</f>
        <v>324225000</v>
      </c>
      <c r="E27" s="112"/>
      <c r="F27" s="126"/>
      <c r="G27" s="112"/>
      <c r="H27" s="112"/>
      <c r="I27" s="126"/>
      <c r="J27" s="112"/>
      <c r="K27" s="112"/>
      <c r="L27" s="126">
        <f>SUM(L28:L29)</f>
        <v>324225000</v>
      </c>
      <c r="M27" s="126">
        <f>SUM(M28:M29)</f>
        <v>324225000</v>
      </c>
      <c r="N27" s="112"/>
      <c r="O27" s="126"/>
      <c r="P27" s="112"/>
      <c r="Q27" s="112"/>
      <c r="R27" s="126"/>
      <c r="S27" s="112"/>
      <c r="T27" s="112"/>
      <c r="U27" s="121"/>
      <c r="V27" s="121"/>
      <c r="W27" s="121"/>
      <c r="X27" s="33"/>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row>
    <row r="28" spans="1:157" s="34" customFormat="1" ht="15.75" customHeight="1">
      <c r="A28" s="110"/>
      <c r="B28" s="111" t="s">
        <v>162</v>
      </c>
      <c r="C28" s="112">
        <f t="shared" si="24"/>
        <v>324225000</v>
      </c>
      <c r="D28" s="112">
        <f t="shared" si="25"/>
        <v>324225000</v>
      </c>
      <c r="E28" s="112"/>
      <c r="F28" s="126"/>
      <c r="G28" s="112"/>
      <c r="H28" s="112"/>
      <c r="I28" s="126"/>
      <c r="J28" s="112"/>
      <c r="K28" s="112"/>
      <c r="L28" s="126">
        <v>324225000</v>
      </c>
      <c r="M28" s="112">
        <f>L28</f>
        <v>324225000</v>
      </c>
      <c r="N28" s="112"/>
      <c r="O28" s="126"/>
      <c r="P28" s="112"/>
      <c r="Q28" s="112"/>
      <c r="R28" s="126"/>
      <c r="S28" s="112"/>
      <c r="T28" s="112"/>
      <c r="U28" s="121"/>
      <c r="V28" s="121"/>
      <c r="W28" s="121"/>
      <c r="X28" s="33"/>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row>
    <row r="29" spans="1:157" s="34" customFormat="1" ht="15.75" hidden="1" customHeight="1">
      <c r="A29" s="110"/>
      <c r="B29" s="111" t="s">
        <v>163</v>
      </c>
      <c r="C29" s="112"/>
      <c r="D29" s="112"/>
      <c r="E29" s="112"/>
      <c r="F29" s="126"/>
      <c r="G29" s="112"/>
      <c r="H29" s="112"/>
      <c r="I29" s="126"/>
      <c r="J29" s="112"/>
      <c r="K29" s="112"/>
      <c r="L29" s="126"/>
      <c r="M29" s="112"/>
      <c r="N29" s="112"/>
      <c r="O29" s="126"/>
      <c r="P29" s="112"/>
      <c r="Q29" s="112"/>
      <c r="R29" s="126"/>
      <c r="S29" s="112"/>
      <c r="T29" s="112"/>
      <c r="U29" s="121"/>
      <c r="V29" s="121"/>
      <c r="W29" s="121"/>
      <c r="X29" s="33"/>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row>
    <row r="30" spans="1:157" ht="15.75" customHeight="1">
      <c r="A30" s="105">
        <v>4</v>
      </c>
      <c r="B30" s="108" t="s">
        <v>47</v>
      </c>
      <c r="C30" s="109">
        <f>SUM(C31:C32)</f>
        <v>10680712303</v>
      </c>
      <c r="D30" s="109">
        <f t="shared" ref="D30:T30" si="30">SUM(D31:D32)</f>
        <v>10680712303</v>
      </c>
      <c r="E30" s="109">
        <f t="shared" si="30"/>
        <v>0</v>
      </c>
      <c r="F30" s="125">
        <v>1114800000</v>
      </c>
      <c r="G30" s="109">
        <f t="shared" si="30"/>
        <v>1114800000</v>
      </c>
      <c r="H30" s="109">
        <f t="shared" si="30"/>
        <v>0</v>
      </c>
      <c r="I30" s="125">
        <v>610000000</v>
      </c>
      <c r="J30" s="109">
        <f t="shared" si="30"/>
        <v>645000000</v>
      </c>
      <c r="K30" s="109">
        <f t="shared" si="30"/>
        <v>0</v>
      </c>
      <c r="L30" s="125">
        <v>1671275318</v>
      </c>
      <c r="M30" s="109">
        <f t="shared" si="30"/>
        <v>1671275318</v>
      </c>
      <c r="N30" s="109">
        <f t="shared" si="30"/>
        <v>0</v>
      </c>
      <c r="O30" s="109">
        <f t="shared" ref="O30:Q30" si="31">SUM(O31:O32)</f>
        <v>4674636985</v>
      </c>
      <c r="P30" s="109">
        <f t="shared" si="31"/>
        <v>4674636985</v>
      </c>
      <c r="Q30" s="109">
        <f t="shared" si="31"/>
        <v>0</v>
      </c>
      <c r="R30" s="125">
        <v>2575000000</v>
      </c>
      <c r="S30" s="109">
        <f t="shared" si="30"/>
        <v>2575000000</v>
      </c>
      <c r="T30" s="109">
        <f t="shared" si="30"/>
        <v>0</v>
      </c>
      <c r="U30" s="25">
        <f>SUM(U31:U32)</f>
        <v>0</v>
      </c>
      <c r="V30" s="25">
        <f>SUM(V31:V32)</f>
        <v>0</v>
      </c>
      <c r="W30" s="25">
        <f>SUM(W31:W32)</f>
        <v>0</v>
      </c>
      <c r="X30" s="26"/>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row>
    <row r="31" spans="1:157" s="19" customFormat="1" ht="15.75" customHeight="1">
      <c r="A31" s="110" t="s">
        <v>48</v>
      </c>
      <c r="B31" s="111" t="s">
        <v>36</v>
      </c>
      <c r="C31" s="112">
        <f t="shared" ref="C31:C32" si="32">F31+I31+L31+O31+R31</f>
        <v>4456111784</v>
      </c>
      <c r="D31" s="112">
        <f t="shared" ref="D31:D32" si="33">G31+J31+M31+P31+S31</f>
        <v>4456111784</v>
      </c>
      <c r="E31" s="112">
        <f t="shared" ref="E31:E32" si="34">H31+K31+N31+Q31+T31</f>
        <v>0</v>
      </c>
      <c r="F31" s="126"/>
      <c r="G31" s="112">
        <f>G25</f>
        <v>0</v>
      </c>
      <c r="H31" s="112">
        <f>H25</f>
        <v>0</v>
      </c>
      <c r="I31" s="126"/>
      <c r="J31" s="112">
        <f t="shared" ref="J31" si="35">J25</f>
        <v>0</v>
      </c>
      <c r="K31" s="112">
        <f>K25</f>
        <v>0</v>
      </c>
      <c r="L31" s="126"/>
      <c r="M31" s="112">
        <f>L31</f>
        <v>0</v>
      </c>
      <c r="N31" s="112">
        <f>N25</f>
        <v>0</v>
      </c>
      <c r="O31" s="126">
        <v>4456111784</v>
      </c>
      <c r="P31" s="112">
        <f>O31</f>
        <v>4456111784</v>
      </c>
      <c r="Q31" s="112">
        <f>Q25</f>
        <v>0</v>
      </c>
      <c r="R31" s="126"/>
      <c r="S31" s="112">
        <f>R31</f>
        <v>0</v>
      </c>
      <c r="T31" s="112">
        <f t="shared" ref="T31:W32" si="36">T25</f>
        <v>0</v>
      </c>
      <c r="U31" s="29">
        <f t="shared" si="36"/>
        <v>0</v>
      </c>
      <c r="V31" s="29">
        <f t="shared" si="36"/>
        <v>0</v>
      </c>
      <c r="W31" s="29">
        <f t="shared" si="36"/>
        <v>0</v>
      </c>
      <c r="X31" s="30"/>
    </row>
    <row r="32" spans="1:157" s="34" customFormat="1" ht="15.75" customHeight="1">
      <c r="A32" s="110" t="s">
        <v>49</v>
      </c>
      <c r="B32" s="111" t="s">
        <v>40</v>
      </c>
      <c r="C32" s="112">
        <f t="shared" si="32"/>
        <v>6224600519</v>
      </c>
      <c r="D32" s="112">
        <f t="shared" si="33"/>
        <v>6224600519</v>
      </c>
      <c r="E32" s="112">
        <f t="shared" si="34"/>
        <v>0</v>
      </c>
      <c r="F32" s="126">
        <v>1114800000</v>
      </c>
      <c r="G32" s="112">
        <f>F32</f>
        <v>1114800000</v>
      </c>
      <c r="H32" s="112">
        <f>H26</f>
        <v>0</v>
      </c>
      <c r="I32" s="112">
        <v>645000000</v>
      </c>
      <c r="J32" s="112">
        <v>645000000</v>
      </c>
      <c r="K32" s="112">
        <f>K26</f>
        <v>0</v>
      </c>
      <c r="L32" s="126">
        <v>1671275318</v>
      </c>
      <c r="M32" s="126">
        <f t="shared" ref="M32" si="37">L32</f>
        <v>1671275318</v>
      </c>
      <c r="N32" s="112">
        <f>N26</f>
        <v>0</v>
      </c>
      <c r="O32" s="126">
        <v>218525201</v>
      </c>
      <c r="P32" s="112">
        <f t="shared" ref="P32" si="38">O32</f>
        <v>218525201</v>
      </c>
      <c r="Q32" s="112">
        <f>Q26</f>
        <v>0</v>
      </c>
      <c r="R32" s="126">
        <v>2575000000</v>
      </c>
      <c r="S32" s="112">
        <f>R32</f>
        <v>2575000000</v>
      </c>
      <c r="T32" s="112">
        <f t="shared" si="36"/>
        <v>0</v>
      </c>
      <c r="U32" s="29">
        <f t="shared" si="36"/>
        <v>0</v>
      </c>
      <c r="V32" s="29">
        <f t="shared" si="36"/>
        <v>0</v>
      </c>
      <c r="W32" s="29">
        <f t="shared" si="36"/>
        <v>0</v>
      </c>
      <c r="X32" s="33"/>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row>
    <row r="33" spans="1:157" s="34" customFormat="1" ht="15.75" hidden="1" customHeight="1">
      <c r="A33" s="110" t="s">
        <v>164</v>
      </c>
      <c r="B33" s="111" t="s">
        <v>161</v>
      </c>
      <c r="C33" s="112"/>
      <c r="D33" s="112"/>
      <c r="E33" s="112"/>
      <c r="F33" s="126"/>
      <c r="G33" s="112"/>
      <c r="H33" s="112"/>
      <c r="I33" s="112"/>
      <c r="J33" s="112"/>
      <c r="K33" s="112"/>
      <c r="L33" s="126">
        <f>SUM(L34:L35)</f>
        <v>0</v>
      </c>
      <c r="M33" s="126">
        <f>SUM(M34:M35)</f>
        <v>0</v>
      </c>
      <c r="N33" s="112"/>
      <c r="O33" s="126"/>
      <c r="P33" s="112"/>
      <c r="Q33" s="112"/>
      <c r="R33" s="126"/>
      <c r="S33" s="112"/>
      <c r="T33" s="112"/>
      <c r="U33" s="121"/>
      <c r="V33" s="121"/>
      <c r="W33" s="121"/>
      <c r="X33" s="33"/>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row>
    <row r="34" spans="1:157" s="34" customFormat="1" ht="15.75" hidden="1" customHeight="1">
      <c r="A34" s="110"/>
      <c r="B34" s="111" t="s">
        <v>162</v>
      </c>
      <c r="C34" s="112"/>
      <c r="D34" s="112"/>
      <c r="E34" s="112"/>
      <c r="F34" s="126"/>
      <c r="G34" s="112"/>
      <c r="H34" s="112"/>
      <c r="I34" s="112"/>
      <c r="J34" s="112"/>
      <c r="K34" s="112"/>
      <c r="L34" s="126"/>
      <c r="M34" s="112">
        <f>L34</f>
        <v>0</v>
      </c>
      <c r="N34" s="112"/>
      <c r="O34" s="126"/>
      <c r="P34" s="112"/>
      <c r="Q34" s="112"/>
      <c r="R34" s="126"/>
      <c r="S34" s="112"/>
      <c r="T34" s="112"/>
      <c r="U34" s="121"/>
      <c r="V34" s="121"/>
      <c r="W34" s="121"/>
      <c r="X34" s="33"/>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row>
    <row r="35" spans="1:157" s="34" customFormat="1" ht="15.75" hidden="1" customHeight="1">
      <c r="A35" s="110"/>
      <c r="B35" s="111" t="s">
        <v>163</v>
      </c>
      <c r="C35" s="112"/>
      <c r="D35" s="112"/>
      <c r="E35" s="112"/>
      <c r="F35" s="126"/>
      <c r="G35" s="112"/>
      <c r="H35" s="112"/>
      <c r="I35" s="112"/>
      <c r="J35" s="112"/>
      <c r="K35" s="112"/>
      <c r="L35" s="126"/>
      <c r="M35" s="112"/>
      <c r="N35" s="112"/>
      <c r="O35" s="126"/>
      <c r="P35" s="112"/>
      <c r="Q35" s="112"/>
      <c r="R35" s="126"/>
      <c r="S35" s="112"/>
      <c r="T35" s="112"/>
      <c r="U35" s="121"/>
      <c r="V35" s="121"/>
      <c r="W35" s="121"/>
      <c r="X35" s="33"/>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row>
    <row r="36" spans="1:157" ht="15.75" customHeight="1">
      <c r="A36" s="105">
        <v>5</v>
      </c>
      <c r="B36" s="108" t="s">
        <v>50</v>
      </c>
      <c r="C36" s="109">
        <f>SUM(C37:C38)</f>
        <v>10680712303</v>
      </c>
      <c r="D36" s="109">
        <f t="shared" ref="D36:T36" si="39">SUM(D37:D38)</f>
        <v>10680712303</v>
      </c>
      <c r="E36" s="109">
        <f t="shared" si="39"/>
        <v>0</v>
      </c>
      <c r="F36" s="125">
        <v>1114800000</v>
      </c>
      <c r="G36" s="109">
        <f t="shared" si="39"/>
        <v>1114800000</v>
      </c>
      <c r="H36" s="109">
        <f t="shared" si="39"/>
        <v>0</v>
      </c>
      <c r="I36" s="109">
        <f>SUM(I37:I38)</f>
        <v>645000000</v>
      </c>
      <c r="J36" s="109">
        <f t="shared" si="39"/>
        <v>645000000</v>
      </c>
      <c r="K36" s="109">
        <f t="shared" si="39"/>
        <v>0</v>
      </c>
      <c r="L36" s="125">
        <v>1671275318</v>
      </c>
      <c r="M36" s="109">
        <f t="shared" si="39"/>
        <v>1671275318</v>
      </c>
      <c r="N36" s="109">
        <f t="shared" si="39"/>
        <v>0</v>
      </c>
      <c r="O36" s="109">
        <f t="shared" ref="O36:Q36" si="40">SUM(O37:O38)</f>
        <v>4674636985</v>
      </c>
      <c r="P36" s="109">
        <f t="shared" si="40"/>
        <v>4674636985</v>
      </c>
      <c r="Q36" s="109">
        <f t="shared" si="40"/>
        <v>0</v>
      </c>
      <c r="R36" s="125">
        <v>2575000000</v>
      </c>
      <c r="S36" s="109">
        <f t="shared" si="39"/>
        <v>2575000000</v>
      </c>
      <c r="T36" s="109">
        <f t="shared" si="39"/>
        <v>0</v>
      </c>
      <c r="U36" s="25">
        <f>SUM(U37:U38)</f>
        <v>0</v>
      </c>
      <c r="V36" s="25">
        <f>SUM(V37:V38)</f>
        <v>0</v>
      </c>
      <c r="W36" s="25">
        <f>SUM(W37:W38)</f>
        <v>0</v>
      </c>
      <c r="X36" s="26"/>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c r="BV36" s="124"/>
      <c r="BW36" s="124"/>
      <c r="BX36" s="124"/>
      <c r="BY36" s="124"/>
      <c r="BZ36" s="124"/>
      <c r="CA36" s="124"/>
      <c r="CB36" s="124"/>
      <c r="CC36" s="124"/>
      <c r="CD36" s="124"/>
      <c r="CE36" s="124"/>
      <c r="CF36" s="124"/>
      <c r="CG36" s="124"/>
      <c r="CH36" s="124"/>
      <c r="CI36" s="124"/>
      <c r="CJ36" s="124"/>
      <c r="CK36" s="124"/>
      <c r="CL36" s="124"/>
      <c r="CM36" s="124"/>
      <c r="CN36" s="124"/>
      <c r="CO36" s="124"/>
      <c r="CP36" s="124"/>
      <c r="CQ36" s="124"/>
      <c r="CR36" s="124"/>
      <c r="CS36" s="124"/>
      <c r="CT36" s="124"/>
      <c r="CU36" s="124"/>
      <c r="CV36" s="124"/>
      <c r="CW36" s="124"/>
      <c r="CX36" s="124"/>
      <c r="CY36" s="124"/>
      <c r="CZ36" s="124"/>
      <c r="DA36" s="124"/>
      <c r="DB36" s="124"/>
      <c r="DC36" s="124"/>
      <c r="DD36" s="124"/>
      <c r="DE36" s="124"/>
      <c r="DF36" s="124"/>
      <c r="DG36" s="124"/>
      <c r="DH36" s="124"/>
      <c r="DI36" s="124"/>
      <c r="DJ36" s="124"/>
      <c r="DK36" s="124"/>
      <c r="DL36" s="124"/>
      <c r="DM36" s="124"/>
      <c r="DN36" s="124"/>
      <c r="DO36" s="124"/>
      <c r="DP36" s="124"/>
      <c r="DQ36" s="124"/>
      <c r="DR36" s="124"/>
      <c r="DS36" s="124"/>
      <c r="DT36" s="124"/>
      <c r="DU36" s="124"/>
      <c r="DV36" s="124"/>
      <c r="DW36" s="124"/>
      <c r="DX36" s="124"/>
      <c r="DY36" s="124"/>
      <c r="DZ36" s="124"/>
      <c r="EA36" s="124"/>
      <c r="EB36" s="124"/>
      <c r="EC36" s="124"/>
      <c r="ED36" s="124"/>
      <c r="EE36" s="124"/>
      <c r="EF36" s="124"/>
      <c r="EG36" s="124"/>
      <c r="EH36" s="124"/>
      <c r="EI36" s="124"/>
      <c r="EJ36" s="124"/>
      <c r="EK36" s="124"/>
      <c r="EL36" s="124"/>
      <c r="EM36" s="124"/>
      <c r="EN36" s="124"/>
      <c r="EO36" s="124"/>
      <c r="EP36" s="124"/>
      <c r="EQ36" s="124"/>
      <c r="ER36" s="124"/>
      <c r="ES36" s="124"/>
      <c r="ET36" s="124"/>
      <c r="EU36" s="124"/>
      <c r="EV36" s="124"/>
      <c r="EW36" s="124"/>
      <c r="EX36" s="124"/>
      <c r="EY36" s="124"/>
      <c r="EZ36" s="124"/>
      <c r="FA36" s="124"/>
    </row>
    <row r="37" spans="1:157" s="19" customFormat="1" ht="15.75" customHeight="1">
      <c r="A37" s="110" t="s">
        <v>51</v>
      </c>
      <c r="B37" s="111" t="s">
        <v>36</v>
      </c>
      <c r="C37" s="112">
        <f t="shared" ref="C37:C38" si="41">F37+I37+L37+O37+R37</f>
        <v>4456111784</v>
      </c>
      <c r="D37" s="112">
        <f t="shared" ref="D37:D38" si="42">G37+J37+M37+P37+S37</f>
        <v>4456111784</v>
      </c>
      <c r="E37" s="112">
        <f t="shared" ref="E37:E38" si="43">H37+K37+N37+Q37+T37</f>
        <v>0</v>
      </c>
      <c r="F37" s="126"/>
      <c r="G37" s="112">
        <f>F37</f>
        <v>0</v>
      </c>
      <c r="H37" s="112">
        <f>F37-G37</f>
        <v>0</v>
      </c>
      <c r="I37" s="126"/>
      <c r="J37" s="112">
        <f>J31</f>
        <v>0</v>
      </c>
      <c r="K37" s="112">
        <f>I37-J37</f>
        <v>0</v>
      </c>
      <c r="L37" s="126"/>
      <c r="M37" s="112">
        <f>M31</f>
        <v>0</v>
      </c>
      <c r="N37" s="112">
        <f>L37-M37</f>
        <v>0</v>
      </c>
      <c r="O37" s="126">
        <v>4456111784</v>
      </c>
      <c r="P37" s="112">
        <v>4456111784</v>
      </c>
      <c r="Q37" s="112">
        <f>O37-P37</f>
        <v>0</v>
      </c>
      <c r="R37" s="126"/>
      <c r="S37" s="112">
        <f>S31</f>
        <v>0</v>
      </c>
      <c r="T37" s="112">
        <f>R37-S37</f>
        <v>0</v>
      </c>
      <c r="U37" s="29">
        <f>U31</f>
        <v>0</v>
      </c>
      <c r="V37" s="29">
        <f>V31</f>
        <v>0</v>
      </c>
      <c r="W37" s="29">
        <f>U37-V37</f>
        <v>0</v>
      </c>
      <c r="X37" s="30"/>
    </row>
    <row r="38" spans="1:157" s="34" customFormat="1" ht="15.75" customHeight="1">
      <c r="A38" s="110" t="s">
        <v>52</v>
      </c>
      <c r="B38" s="111" t="s">
        <v>40</v>
      </c>
      <c r="C38" s="112">
        <f t="shared" si="41"/>
        <v>6224600519</v>
      </c>
      <c r="D38" s="112">
        <f t="shared" si="42"/>
        <v>6224600519</v>
      </c>
      <c r="E38" s="115">
        <f t="shared" si="43"/>
        <v>0</v>
      </c>
      <c r="F38" s="126">
        <v>1114800000</v>
      </c>
      <c r="G38" s="112">
        <f>G32</f>
        <v>1114800000</v>
      </c>
      <c r="H38" s="109">
        <f>G38-F38</f>
        <v>0</v>
      </c>
      <c r="I38" s="126">
        <v>645000000</v>
      </c>
      <c r="J38" s="112">
        <v>645000000</v>
      </c>
      <c r="K38" s="112">
        <f>I38-J38</f>
        <v>0</v>
      </c>
      <c r="L38" s="126">
        <v>1671275318</v>
      </c>
      <c r="M38" s="112">
        <f>M32</f>
        <v>1671275318</v>
      </c>
      <c r="N38" s="112">
        <f>L38-M38</f>
        <v>0</v>
      </c>
      <c r="O38" s="126">
        <v>218525201</v>
      </c>
      <c r="P38" s="112">
        <f>P32</f>
        <v>218525201</v>
      </c>
      <c r="Q38" s="112">
        <f>O38-P38</f>
        <v>0</v>
      </c>
      <c r="R38" s="126">
        <v>2575000000</v>
      </c>
      <c r="S38" s="112">
        <f>S32</f>
        <v>2575000000</v>
      </c>
      <c r="T38" s="112">
        <f>R38-S38</f>
        <v>0</v>
      </c>
      <c r="U38" s="29">
        <f>U32</f>
        <v>0</v>
      </c>
      <c r="V38" s="29">
        <f>V32</f>
        <v>0</v>
      </c>
      <c r="W38" s="29">
        <f>U38-V38</f>
        <v>0</v>
      </c>
      <c r="X38" s="33"/>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row>
    <row r="39" spans="1:157" s="34" customFormat="1" ht="15.75" hidden="1" customHeight="1">
      <c r="A39" s="110" t="s">
        <v>160</v>
      </c>
      <c r="B39" s="111" t="s">
        <v>161</v>
      </c>
      <c r="C39" s="112"/>
      <c r="D39" s="112"/>
      <c r="E39" s="116"/>
      <c r="F39" s="126"/>
      <c r="G39" s="112"/>
      <c r="H39" s="116"/>
      <c r="I39" s="126"/>
      <c r="J39" s="112"/>
      <c r="K39" s="112"/>
      <c r="L39" s="126">
        <f>SUM(L40:L41)</f>
        <v>0</v>
      </c>
      <c r="M39" s="126">
        <f>SUM(M40:M41)</f>
        <v>0</v>
      </c>
      <c r="N39" s="112"/>
      <c r="O39" s="126"/>
      <c r="P39" s="112"/>
      <c r="Q39" s="112"/>
      <c r="R39" s="126"/>
      <c r="S39" s="112"/>
      <c r="T39" s="112"/>
      <c r="U39" s="121"/>
      <c r="V39" s="121"/>
      <c r="W39" s="121"/>
      <c r="X39" s="33"/>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row>
    <row r="40" spans="1:157" s="34" customFormat="1" ht="15.75" hidden="1" customHeight="1">
      <c r="A40" s="110"/>
      <c r="B40" s="111" t="s">
        <v>162</v>
      </c>
      <c r="C40" s="112"/>
      <c r="D40" s="112"/>
      <c r="E40" s="116"/>
      <c r="F40" s="126"/>
      <c r="G40" s="112"/>
      <c r="H40" s="116"/>
      <c r="I40" s="126"/>
      <c r="J40" s="112"/>
      <c r="K40" s="112"/>
      <c r="L40" s="126"/>
      <c r="M40" s="112">
        <f>L40</f>
        <v>0</v>
      </c>
      <c r="N40" s="112"/>
      <c r="O40" s="126"/>
      <c r="P40" s="112"/>
      <c r="Q40" s="112"/>
      <c r="R40" s="126"/>
      <c r="S40" s="112"/>
      <c r="T40" s="112"/>
      <c r="U40" s="121"/>
      <c r="V40" s="121"/>
      <c r="W40" s="121"/>
      <c r="X40" s="33"/>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row>
    <row r="41" spans="1:157" s="34" customFormat="1" ht="15.75" hidden="1" customHeight="1">
      <c r="A41" s="110"/>
      <c r="B41" s="111" t="s">
        <v>163</v>
      </c>
      <c r="C41" s="112"/>
      <c r="D41" s="112"/>
      <c r="E41" s="116"/>
      <c r="F41" s="126"/>
      <c r="G41" s="112"/>
      <c r="H41" s="116"/>
      <c r="I41" s="126"/>
      <c r="J41" s="112"/>
      <c r="K41" s="112"/>
      <c r="L41" s="126"/>
      <c r="M41" s="112"/>
      <c r="N41" s="112"/>
      <c r="O41" s="126"/>
      <c r="P41" s="112"/>
      <c r="Q41" s="112"/>
      <c r="R41" s="126"/>
      <c r="S41" s="112"/>
      <c r="T41" s="112"/>
      <c r="U41" s="121"/>
      <c r="V41" s="121"/>
      <c r="W41" s="121"/>
      <c r="X41" s="33"/>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row>
    <row r="42" spans="1:157" ht="15.75" customHeight="1">
      <c r="A42" s="105">
        <v>6</v>
      </c>
      <c r="B42" s="108" t="s">
        <v>53</v>
      </c>
      <c r="C42" s="109">
        <f>C43+C47+C51</f>
        <v>328705000</v>
      </c>
      <c r="D42" s="109">
        <f t="shared" ref="D42:T42" si="44">D43+D47+D51</f>
        <v>328705000</v>
      </c>
      <c r="E42" s="109">
        <f t="shared" si="44"/>
        <v>0</v>
      </c>
      <c r="F42" s="109">
        <f t="shared" si="44"/>
        <v>4000000</v>
      </c>
      <c r="G42" s="109">
        <f t="shared" si="44"/>
        <v>4000000</v>
      </c>
      <c r="H42" s="109">
        <f t="shared" si="44"/>
        <v>0</v>
      </c>
      <c r="I42" s="109">
        <f t="shared" si="44"/>
        <v>0</v>
      </c>
      <c r="J42" s="109">
        <f t="shared" si="44"/>
        <v>0</v>
      </c>
      <c r="K42" s="109">
        <f t="shared" si="44"/>
        <v>0</v>
      </c>
      <c r="L42" s="109">
        <f t="shared" si="44"/>
        <v>324705000</v>
      </c>
      <c r="M42" s="109">
        <f t="shared" si="44"/>
        <v>324705000</v>
      </c>
      <c r="N42" s="109">
        <f t="shared" si="44"/>
        <v>0</v>
      </c>
      <c r="O42" s="109">
        <f t="shared" si="44"/>
        <v>0</v>
      </c>
      <c r="P42" s="109">
        <f t="shared" si="44"/>
        <v>0</v>
      </c>
      <c r="Q42" s="109">
        <f t="shared" si="44"/>
        <v>0</v>
      </c>
      <c r="R42" s="109">
        <f t="shared" si="44"/>
        <v>0</v>
      </c>
      <c r="S42" s="109">
        <f t="shared" si="44"/>
        <v>0</v>
      </c>
      <c r="T42" s="109">
        <f t="shared" si="44"/>
        <v>0</v>
      </c>
      <c r="U42" s="25">
        <f t="shared" ref="U42:X42" si="45">U43+U47</f>
        <v>0</v>
      </c>
      <c r="V42" s="25">
        <f t="shared" si="45"/>
        <v>0</v>
      </c>
      <c r="W42" s="25">
        <f t="shared" si="45"/>
        <v>0</v>
      </c>
      <c r="X42" s="25">
        <f t="shared" si="45"/>
        <v>0</v>
      </c>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row>
    <row r="43" spans="1:157" s="19" customFormat="1" ht="15.75" hidden="1" customHeight="1">
      <c r="A43" s="110" t="s">
        <v>54</v>
      </c>
      <c r="B43" s="111" t="s">
        <v>36</v>
      </c>
      <c r="C43" s="112">
        <f>SUM(C44:C46)</f>
        <v>0</v>
      </c>
      <c r="D43" s="112">
        <f t="shared" ref="D43:T43" si="46">SUM(D44:D46)</f>
        <v>0</v>
      </c>
      <c r="E43" s="112">
        <f t="shared" si="46"/>
        <v>0</v>
      </c>
      <c r="F43" s="126"/>
      <c r="G43" s="112">
        <f t="shared" si="46"/>
        <v>0</v>
      </c>
      <c r="H43" s="112">
        <f t="shared" si="46"/>
        <v>0</v>
      </c>
      <c r="I43" s="126"/>
      <c r="J43" s="112">
        <f t="shared" si="46"/>
        <v>0</v>
      </c>
      <c r="K43" s="112">
        <f t="shared" si="46"/>
        <v>0</v>
      </c>
      <c r="L43" s="126"/>
      <c r="M43" s="112">
        <f t="shared" ref="M43:N43" si="47">SUM(M44:M46)</f>
        <v>0</v>
      </c>
      <c r="N43" s="112">
        <f t="shared" si="47"/>
        <v>0</v>
      </c>
      <c r="O43" s="126"/>
      <c r="P43" s="112">
        <f t="shared" ref="P43:Q43" si="48">SUM(P44:P46)</f>
        <v>0</v>
      </c>
      <c r="Q43" s="112">
        <f t="shared" si="48"/>
        <v>0</v>
      </c>
      <c r="R43" s="126"/>
      <c r="S43" s="112">
        <f t="shared" si="46"/>
        <v>0</v>
      </c>
      <c r="T43" s="112">
        <f t="shared" si="46"/>
        <v>0</v>
      </c>
      <c r="U43" s="29">
        <f t="shared" ref="U43:W43" si="49">SUM(U44:U46)</f>
        <v>0</v>
      </c>
      <c r="V43" s="29">
        <f t="shared" si="49"/>
        <v>0</v>
      </c>
      <c r="W43" s="29">
        <f t="shared" si="49"/>
        <v>0</v>
      </c>
      <c r="X43" s="30"/>
    </row>
    <row r="44" spans="1:157" ht="15.75" hidden="1" customHeight="1">
      <c r="A44" s="113"/>
      <c r="B44" s="114" t="s">
        <v>55</v>
      </c>
      <c r="C44" s="115">
        <f t="shared" ref="C44:C46" si="50">F44+I44+L44+O44+R44</f>
        <v>0</v>
      </c>
      <c r="D44" s="115">
        <f t="shared" ref="D44:D46" si="51">G44+J44+M44+P44+S44</f>
        <v>0</v>
      </c>
      <c r="E44" s="115">
        <f t="shared" ref="E44:E46" si="52">H44+K44+N44+Q44+T44</f>
        <v>0</v>
      </c>
      <c r="F44" s="127"/>
      <c r="G44" s="112"/>
      <c r="H44" s="112">
        <f>F44-G44</f>
        <v>0</v>
      </c>
      <c r="I44" s="127"/>
      <c r="J44" s="112"/>
      <c r="K44" s="112">
        <f>I44-J44</f>
        <v>0</v>
      </c>
      <c r="L44" s="127"/>
      <c r="M44" s="112"/>
      <c r="N44" s="112">
        <f>L44-M44</f>
        <v>0</v>
      </c>
      <c r="O44" s="127"/>
      <c r="P44" s="112"/>
      <c r="Q44" s="112">
        <f>O44-P44</f>
        <v>0</v>
      </c>
      <c r="R44" s="127"/>
      <c r="S44" s="112"/>
      <c r="T44" s="112">
        <f>R44-S44</f>
        <v>0</v>
      </c>
      <c r="U44" s="29"/>
      <c r="V44" s="29"/>
      <c r="W44" s="29">
        <f>U44-V44</f>
        <v>0</v>
      </c>
      <c r="X44" s="26"/>
    </row>
    <row r="45" spans="1:157" ht="15.75" hidden="1" customHeight="1">
      <c r="A45" s="113"/>
      <c r="B45" s="114" t="s">
        <v>56</v>
      </c>
      <c r="C45" s="115">
        <f t="shared" si="50"/>
        <v>0</v>
      </c>
      <c r="D45" s="115">
        <f t="shared" si="51"/>
        <v>0</v>
      </c>
      <c r="E45" s="115">
        <f t="shared" si="52"/>
        <v>0</v>
      </c>
      <c r="F45" s="127"/>
      <c r="G45" s="112"/>
      <c r="H45" s="112">
        <f>F45-G45</f>
        <v>0</v>
      </c>
      <c r="I45" s="127"/>
      <c r="J45" s="112"/>
      <c r="K45" s="112">
        <f>I45-J45</f>
        <v>0</v>
      </c>
      <c r="L45" s="127"/>
      <c r="M45" s="112"/>
      <c r="N45" s="112">
        <f>L45-M45</f>
        <v>0</v>
      </c>
      <c r="O45" s="127"/>
      <c r="P45" s="112"/>
      <c r="Q45" s="112">
        <f>O45-P45</f>
        <v>0</v>
      </c>
      <c r="R45" s="127"/>
      <c r="S45" s="112"/>
      <c r="T45" s="112">
        <f>R45-S45</f>
        <v>0</v>
      </c>
      <c r="U45" s="29"/>
      <c r="V45" s="29"/>
      <c r="W45" s="29">
        <f>U45-V45</f>
        <v>0</v>
      </c>
      <c r="X45" s="26"/>
    </row>
    <row r="46" spans="1:157" ht="15.75" hidden="1" customHeight="1">
      <c r="A46" s="113"/>
      <c r="B46" s="114" t="s">
        <v>57</v>
      </c>
      <c r="C46" s="115">
        <f t="shared" si="50"/>
        <v>0</v>
      </c>
      <c r="D46" s="115">
        <f t="shared" si="51"/>
        <v>0</v>
      </c>
      <c r="E46" s="115">
        <f t="shared" si="52"/>
        <v>0</v>
      </c>
      <c r="F46" s="127"/>
      <c r="G46" s="112">
        <f>F46</f>
        <v>0</v>
      </c>
      <c r="H46" s="112">
        <f>F46-G46</f>
        <v>0</v>
      </c>
      <c r="I46" s="127"/>
      <c r="J46" s="112"/>
      <c r="K46" s="112">
        <f>I46-J46</f>
        <v>0</v>
      </c>
      <c r="L46" s="127"/>
      <c r="M46" s="112">
        <f>L46</f>
        <v>0</v>
      </c>
      <c r="N46" s="112">
        <f>L46-M46</f>
        <v>0</v>
      </c>
      <c r="O46" s="127"/>
      <c r="P46" s="112">
        <f>O46</f>
        <v>0</v>
      </c>
      <c r="Q46" s="112">
        <f>O46-P46</f>
        <v>0</v>
      </c>
      <c r="R46" s="127"/>
      <c r="S46" s="112">
        <f>R46</f>
        <v>0</v>
      </c>
      <c r="T46" s="112">
        <f>R46-S46</f>
        <v>0</v>
      </c>
      <c r="U46" s="29"/>
      <c r="V46" s="29"/>
      <c r="W46" s="29">
        <f>U46-V46</f>
        <v>0</v>
      </c>
      <c r="X46" s="26"/>
    </row>
    <row r="47" spans="1:157" s="34" customFormat="1" ht="15.75" customHeight="1">
      <c r="A47" s="110" t="s">
        <v>58</v>
      </c>
      <c r="B47" s="111" t="s">
        <v>40</v>
      </c>
      <c r="C47" s="112">
        <f t="shared" ref="C47:T47" si="53">SUM(C48:C50)</f>
        <v>480000</v>
      </c>
      <c r="D47" s="112">
        <f t="shared" si="53"/>
        <v>480000</v>
      </c>
      <c r="E47" s="115">
        <f t="shared" si="53"/>
        <v>0</v>
      </c>
      <c r="F47" s="126"/>
      <c r="G47" s="112">
        <f t="shared" si="53"/>
        <v>0</v>
      </c>
      <c r="H47" s="109">
        <f t="shared" si="53"/>
        <v>0</v>
      </c>
      <c r="I47" s="126"/>
      <c r="J47" s="112">
        <f>SUM(J48:J50)</f>
        <v>0</v>
      </c>
      <c r="K47" s="112">
        <f t="shared" si="53"/>
        <v>0</v>
      </c>
      <c r="L47" s="112">
        <f>SUM(L48:L50)</f>
        <v>480000</v>
      </c>
      <c r="M47" s="112">
        <f>SUM(M48:M50)</f>
        <v>480000</v>
      </c>
      <c r="N47" s="112">
        <f t="shared" ref="N47" si="54">SUM(N48:N50)</f>
        <v>0</v>
      </c>
      <c r="O47" s="126"/>
      <c r="P47" s="112"/>
      <c r="Q47" s="112">
        <f t="shared" ref="Q47" si="55">SUM(Q48:Q50)</f>
        <v>0</v>
      </c>
      <c r="R47" s="126"/>
      <c r="S47" s="112">
        <f t="shared" si="53"/>
        <v>0</v>
      </c>
      <c r="T47" s="112">
        <f t="shared" si="53"/>
        <v>0</v>
      </c>
      <c r="U47" s="29">
        <f t="shared" ref="U47:W47" si="56">SUM(U48:U50)</f>
        <v>0</v>
      </c>
      <c r="V47" s="29">
        <f t="shared" si="56"/>
        <v>0</v>
      </c>
      <c r="W47" s="29">
        <f t="shared" si="56"/>
        <v>0</v>
      </c>
      <c r="X47" s="33"/>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row>
    <row r="48" spans="1:157" ht="15.75" hidden="1" customHeight="1">
      <c r="A48" s="113"/>
      <c r="B48" s="114" t="s">
        <v>55</v>
      </c>
      <c r="C48" s="115">
        <f t="shared" ref="C48:C49" si="57">F48+I48+L48+O48+R48</f>
        <v>0</v>
      </c>
      <c r="D48" s="115">
        <f t="shared" ref="D48:D49" si="58">G48+J48+M48+P48+S48</f>
        <v>0</v>
      </c>
      <c r="E48" s="115">
        <f t="shared" ref="E48:E50" si="59">H48+K48+N48+Q48+T48</f>
        <v>0</v>
      </c>
      <c r="F48" s="127"/>
      <c r="G48" s="115"/>
      <c r="H48" s="109">
        <f>F48-G48</f>
        <v>0</v>
      </c>
      <c r="I48" s="127"/>
      <c r="J48" s="115"/>
      <c r="K48" s="115">
        <f>I48-J48</f>
        <v>0</v>
      </c>
      <c r="L48" s="127"/>
      <c r="M48" s="115"/>
      <c r="N48" s="115">
        <f>L48-M48</f>
        <v>0</v>
      </c>
      <c r="O48" s="127"/>
      <c r="P48" s="115"/>
      <c r="Q48" s="115">
        <f>O48-P48</f>
        <v>0</v>
      </c>
      <c r="R48" s="127"/>
      <c r="S48" s="115"/>
      <c r="T48" s="115">
        <f>R48-S48</f>
        <v>0</v>
      </c>
      <c r="U48" s="32"/>
      <c r="V48" s="32"/>
      <c r="W48" s="32">
        <f>U48-V48</f>
        <v>0</v>
      </c>
      <c r="X48" s="26"/>
    </row>
    <row r="49" spans="1:157" ht="15.75" hidden="1" customHeight="1">
      <c r="A49" s="113"/>
      <c r="B49" s="114" t="s">
        <v>56</v>
      </c>
      <c r="C49" s="115">
        <f t="shared" si="57"/>
        <v>0</v>
      </c>
      <c r="D49" s="115">
        <f t="shared" si="58"/>
        <v>0</v>
      </c>
      <c r="E49" s="115">
        <f t="shared" si="59"/>
        <v>0</v>
      </c>
      <c r="F49" s="127"/>
      <c r="G49" s="115">
        <f>G32-G38</f>
        <v>0</v>
      </c>
      <c r="H49" s="109">
        <f>F49-G49</f>
        <v>0</v>
      </c>
      <c r="I49" s="127"/>
      <c r="J49" s="115"/>
      <c r="K49" s="115">
        <f>I49-J49</f>
        <v>0</v>
      </c>
      <c r="L49" s="109"/>
      <c r="M49" s="109"/>
      <c r="N49" s="115">
        <f>L49-M49</f>
        <v>0</v>
      </c>
      <c r="O49" s="127"/>
      <c r="P49" s="115"/>
      <c r="Q49" s="115">
        <f>O49-P49</f>
        <v>0</v>
      </c>
      <c r="R49" s="127"/>
      <c r="S49" s="115"/>
      <c r="T49" s="115">
        <f>R49-S49</f>
        <v>0</v>
      </c>
      <c r="U49" s="32"/>
      <c r="V49" s="32"/>
      <c r="W49" s="32">
        <f>U49-V49</f>
        <v>0</v>
      </c>
      <c r="X49" s="26"/>
    </row>
    <row r="50" spans="1:157" ht="15.75" customHeight="1">
      <c r="A50" s="113"/>
      <c r="B50" s="114" t="s">
        <v>57</v>
      </c>
      <c r="C50" s="115">
        <f>F50+I50+L50+O50+R50</f>
        <v>480000</v>
      </c>
      <c r="D50" s="115">
        <f>G50+J50+M50+P50+S50</f>
        <v>480000</v>
      </c>
      <c r="E50" s="115">
        <f t="shared" si="59"/>
        <v>0</v>
      </c>
      <c r="F50" s="115">
        <v>0</v>
      </c>
      <c r="G50" s="115">
        <v>0</v>
      </c>
      <c r="H50" s="115">
        <f>F50-G50</f>
        <v>0</v>
      </c>
      <c r="I50" s="115"/>
      <c r="J50" s="115">
        <f>J26-J32-J60</f>
        <v>0</v>
      </c>
      <c r="K50" s="115">
        <f>I50-J50</f>
        <v>0</v>
      </c>
      <c r="L50" s="115">
        <v>480000</v>
      </c>
      <c r="M50" s="115">
        <f>L50</f>
        <v>480000</v>
      </c>
      <c r="N50" s="115">
        <f>L50-M50</f>
        <v>0</v>
      </c>
      <c r="O50" s="115"/>
      <c r="P50" s="115"/>
      <c r="Q50" s="115">
        <f>O50-P50</f>
        <v>0</v>
      </c>
      <c r="R50" s="127"/>
      <c r="S50" s="115">
        <f>S26-S32-S60</f>
        <v>0</v>
      </c>
      <c r="T50" s="115">
        <f>R50-S50</f>
        <v>0</v>
      </c>
      <c r="U50" s="32"/>
      <c r="V50" s="32">
        <f>U50</f>
        <v>0</v>
      </c>
      <c r="W50" s="32">
        <f>U50-V50</f>
        <v>0</v>
      </c>
      <c r="X50" s="26"/>
    </row>
    <row r="51" spans="1:157" ht="15.75" customHeight="1">
      <c r="A51" s="110" t="s">
        <v>166</v>
      </c>
      <c r="B51" s="111" t="s">
        <v>161</v>
      </c>
      <c r="C51" s="115">
        <f>C52</f>
        <v>328225000</v>
      </c>
      <c r="D51" s="115">
        <f t="shared" ref="D51:T52" si="60">D52</f>
        <v>328225000</v>
      </c>
      <c r="E51" s="115">
        <f t="shared" si="60"/>
        <v>0</v>
      </c>
      <c r="F51" s="115">
        <f t="shared" si="60"/>
        <v>4000000</v>
      </c>
      <c r="G51" s="115">
        <f t="shared" si="60"/>
        <v>4000000</v>
      </c>
      <c r="H51" s="115">
        <f t="shared" si="60"/>
        <v>0</v>
      </c>
      <c r="I51" s="115">
        <f t="shared" si="60"/>
        <v>0</v>
      </c>
      <c r="J51" s="115">
        <f t="shared" si="60"/>
        <v>0</v>
      </c>
      <c r="K51" s="115">
        <f t="shared" si="60"/>
        <v>0</v>
      </c>
      <c r="L51" s="115">
        <f t="shared" si="60"/>
        <v>324225000</v>
      </c>
      <c r="M51" s="115">
        <f t="shared" si="60"/>
        <v>324225000</v>
      </c>
      <c r="N51" s="115">
        <f t="shared" si="60"/>
        <v>0</v>
      </c>
      <c r="O51" s="115">
        <f t="shared" si="60"/>
        <v>0</v>
      </c>
      <c r="P51" s="115">
        <f t="shared" si="60"/>
        <v>0</v>
      </c>
      <c r="Q51" s="115">
        <f t="shared" si="60"/>
        <v>0</v>
      </c>
      <c r="R51" s="115">
        <f t="shared" si="60"/>
        <v>0</v>
      </c>
      <c r="S51" s="115">
        <f t="shared" si="60"/>
        <v>0</v>
      </c>
      <c r="T51" s="115">
        <f t="shared" si="60"/>
        <v>0</v>
      </c>
      <c r="U51" s="132"/>
      <c r="V51" s="132"/>
      <c r="W51" s="132"/>
      <c r="X51" s="26"/>
    </row>
    <row r="52" spans="1:157" ht="15.75" customHeight="1">
      <c r="A52" s="113"/>
      <c r="B52" s="111" t="s">
        <v>162</v>
      </c>
      <c r="C52" s="115">
        <f>C53</f>
        <v>328225000</v>
      </c>
      <c r="D52" s="115">
        <f t="shared" si="60"/>
        <v>328225000</v>
      </c>
      <c r="E52" s="115">
        <f t="shared" si="60"/>
        <v>0</v>
      </c>
      <c r="F52" s="115">
        <f t="shared" si="60"/>
        <v>4000000</v>
      </c>
      <c r="G52" s="115">
        <f t="shared" si="60"/>
        <v>4000000</v>
      </c>
      <c r="H52" s="115">
        <f t="shared" si="60"/>
        <v>0</v>
      </c>
      <c r="I52" s="115">
        <f t="shared" si="60"/>
        <v>0</v>
      </c>
      <c r="J52" s="115">
        <f t="shared" si="60"/>
        <v>0</v>
      </c>
      <c r="K52" s="115">
        <f t="shared" si="60"/>
        <v>0</v>
      </c>
      <c r="L52" s="115">
        <f t="shared" si="60"/>
        <v>324225000</v>
      </c>
      <c r="M52" s="115">
        <f t="shared" si="60"/>
        <v>324225000</v>
      </c>
      <c r="N52" s="115">
        <f t="shared" si="60"/>
        <v>0</v>
      </c>
      <c r="O52" s="115">
        <f t="shared" si="60"/>
        <v>0</v>
      </c>
      <c r="P52" s="115">
        <f t="shared" si="60"/>
        <v>0</v>
      </c>
      <c r="Q52" s="115">
        <f t="shared" si="60"/>
        <v>0</v>
      </c>
      <c r="R52" s="115">
        <f t="shared" si="60"/>
        <v>0</v>
      </c>
      <c r="S52" s="115">
        <f t="shared" si="60"/>
        <v>0</v>
      </c>
      <c r="T52" s="115">
        <f t="shared" si="60"/>
        <v>0</v>
      </c>
      <c r="U52" s="132"/>
      <c r="V52" s="132"/>
      <c r="W52" s="132"/>
      <c r="X52" s="26"/>
    </row>
    <row r="53" spans="1:157" ht="15.75" customHeight="1">
      <c r="A53" s="113"/>
      <c r="B53" s="114" t="s">
        <v>57</v>
      </c>
      <c r="C53" s="115">
        <f>F53+I53+L53+O53+R53</f>
        <v>328225000</v>
      </c>
      <c r="D53" s="115">
        <f t="shared" ref="D53" si="61">G53+J53+M53+P53+S53</f>
        <v>328225000</v>
      </c>
      <c r="E53" s="115">
        <f t="shared" ref="E53" si="62">H53+K53+N53+Q53+T53</f>
        <v>0</v>
      </c>
      <c r="F53" s="127">
        <f>F26-F38</f>
        <v>4000000</v>
      </c>
      <c r="G53" s="115">
        <f>F53</f>
        <v>4000000</v>
      </c>
      <c r="H53" s="115">
        <f t="shared" ref="H53" si="63">F53-G53</f>
        <v>0</v>
      </c>
      <c r="I53" s="115"/>
      <c r="J53" s="115">
        <f>J29-J35-J63</f>
        <v>0</v>
      </c>
      <c r="K53" s="115">
        <f t="shared" ref="K53" si="64">I53-J53</f>
        <v>0</v>
      </c>
      <c r="L53" s="109">
        <f>L28-L40</f>
        <v>324225000</v>
      </c>
      <c r="M53" s="109">
        <f>L53</f>
        <v>324225000</v>
      </c>
      <c r="N53" s="115">
        <f t="shared" ref="N53" si="65">L53-M53</f>
        <v>0</v>
      </c>
      <c r="O53" s="115"/>
      <c r="P53" s="115"/>
      <c r="Q53" s="115">
        <f t="shared" ref="Q53" si="66">O53-P53</f>
        <v>0</v>
      </c>
      <c r="R53" s="127"/>
      <c r="S53" s="115">
        <f>S29-S35-S63</f>
        <v>0</v>
      </c>
      <c r="T53" s="115">
        <f t="shared" ref="T53" si="67">R53-S53</f>
        <v>0</v>
      </c>
      <c r="U53" s="132"/>
      <c r="V53" s="132"/>
      <c r="W53" s="132"/>
      <c r="X53" s="26"/>
    </row>
    <row r="54" spans="1:157" ht="30" customHeight="1">
      <c r="A54" s="105">
        <v>7</v>
      </c>
      <c r="B54" s="129" t="s">
        <v>59</v>
      </c>
      <c r="C54" s="109">
        <f>C55+C58</f>
        <v>147513000</v>
      </c>
      <c r="D54" s="109">
        <f t="shared" ref="D54:T54" si="68">D55+D58</f>
        <v>147513000</v>
      </c>
      <c r="E54" s="109">
        <f t="shared" si="68"/>
        <v>0</v>
      </c>
      <c r="F54" s="109">
        <f t="shared" si="68"/>
        <v>0</v>
      </c>
      <c r="G54" s="109">
        <f t="shared" si="68"/>
        <v>0</v>
      </c>
      <c r="H54" s="109">
        <f t="shared" si="68"/>
        <v>0</v>
      </c>
      <c r="I54" s="109">
        <f t="shared" si="68"/>
        <v>0</v>
      </c>
      <c r="J54" s="109">
        <f t="shared" si="68"/>
        <v>0</v>
      </c>
      <c r="K54" s="109">
        <f t="shared" si="68"/>
        <v>0</v>
      </c>
      <c r="L54" s="109">
        <f t="shared" si="68"/>
        <v>147513000</v>
      </c>
      <c r="M54" s="109">
        <f t="shared" si="68"/>
        <v>147513000</v>
      </c>
      <c r="N54" s="109">
        <f t="shared" si="68"/>
        <v>0</v>
      </c>
      <c r="O54" s="109">
        <f t="shared" si="68"/>
        <v>0</v>
      </c>
      <c r="P54" s="109">
        <f t="shared" si="68"/>
        <v>0</v>
      </c>
      <c r="Q54" s="109">
        <f t="shared" si="68"/>
        <v>0</v>
      </c>
      <c r="R54" s="109">
        <f t="shared" si="68"/>
        <v>0</v>
      </c>
      <c r="S54" s="109">
        <f t="shared" si="68"/>
        <v>0</v>
      </c>
      <c r="T54" s="109">
        <f t="shared" si="68"/>
        <v>0</v>
      </c>
      <c r="U54" s="25" t="e">
        <f>U55+U58+#REF!</f>
        <v>#REF!</v>
      </c>
      <c r="V54" s="25" t="e">
        <f>V55+V58+#REF!</f>
        <v>#REF!</v>
      </c>
      <c r="W54" s="25" t="e">
        <f>W55+W58+#REF!</f>
        <v>#REF!</v>
      </c>
      <c r="X54" s="26"/>
    </row>
    <row r="55" spans="1:157" s="19" customFormat="1" ht="15.75" hidden="1" customHeight="1">
      <c r="A55" s="110" t="s">
        <v>60</v>
      </c>
      <c r="B55" s="111" t="s">
        <v>36</v>
      </c>
      <c r="C55" s="112">
        <f>C56+C57</f>
        <v>0</v>
      </c>
      <c r="D55" s="112">
        <f t="shared" ref="D55:T55" si="69">D56+D57</f>
        <v>0</v>
      </c>
      <c r="E55" s="112">
        <f t="shared" si="69"/>
        <v>0</v>
      </c>
      <c r="F55" s="126"/>
      <c r="G55" s="112">
        <f t="shared" si="69"/>
        <v>0</v>
      </c>
      <c r="H55" s="112">
        <f t="shared" si="69"/>
        <v>0</v>
      </c>
      <c r="I55" s="126"/>
      <c r="J55" s="112">
        <f t="shared" si="69"/>
        <v>0</v>
      </c>
      <c r="K55" s="112">
        <f t="shared" si="69"/>
        <v>0</v>
      </c>
      <c r="L55" s="126"/>
      <c r="M55" s="112">
        <f t="shared" ref="M55:N55" si="70">M56+M57</f>
        <v>0</v>
      </c>
      <c r="N55" s="112">
        <f t="shared" si="70"/>
        <v>0</v>
      </c>
      <c r="O55" s="126"/>
      <c r="P55" s="126"/>
      <c r="Q55" s="112">
        <f t="shared" ref="Q55" si="71">Q56+Q57</f>
        <v>0</v>
      </c>
      <c r="R55" s="126"/>
      <c r="S55" s="112">
        <f t="shared" si="69"/>
        <v>0</v>
      </c>
      <c r="T55" s="112">
        <f t="shared" si="69"/>
        <v>0</v>
      </c>
      <c r="U55" s="29">
        <f t="shared" ref="U55:W55" si="72">U56+U57</f>
        <v>0</v>
      </c>
      <c r="V55" s="29">
        <f t="shared" si="72"/>
        <v>0</v>
      </c>
      <c r="W55" s="29">
        <f t="shared" si="72"/>
        <v>0</v>
      </c>
      <c r="X55" s="30"/>
    </row>
    <row r="56" spans="1:157" ht="15.75" hidden="1" customHeight="1">
      <c r="A56" s="113"/>
      <c r="B56" s="114" t="s">
        <v>37</v>
      </c>
      <c r="C56" s="115">
        <f t="shared" ref="C56:C57" si="73">F56+I56+L56+O56+R56</f>
        <v>0</v>
      </c>
      <c r="D56" s="115">
        <f t="shared" ref="D56:D57" si="74">G56+J56+M56+P56+S56</f>
        <v>0</v>
      </c>
      <c r="E56" s="115">
        <f t="shared" ref="E56:E57" si="75">H56+K56+N56+Q56+T56</f>
        <v>0</v>
      </c>
      <c r="F56" s="127"/>
      <c r="G56" s="112"/>
      <c r="H56" s="112">
        <f>F56-G56</f>
        <v>0</v>
      </c>
      <c r="I56" s="127"/>
      <c r="J56" s="112"/>
      <c r="K56" s="112">
        <f>I56-J56</f>
        <v>0</v>
      </c>
      <c r="L56" s="127"/>
      <c r="M56" s="112"/>
      <c r="N56" s="112">
        <f>L56-M56</f>
        <v>0</v>
      </c>
      <c r="O56" s="127"/>
      <c r="P56" s="127"/>
      <c r="Q56" s="112">
        <f>O56-P56</f>
        <v>0</v>
      </c>
      <c r="R56" s="127"/>
      <c r="S56" s="112"/>
      <c r="T56" s="112">
        <f>R56-S56</f>
        <v>0</v>
      </c>
      <c r="U56" s="29"/>
      <c r="V56" s="29"/>
      <c r="W56" s="29">
        <f>U56-V56</f>
        <v>0</v>
      </c>
      <c r="X56" s="26"/>
    </row>
    <row r="57" spans="1:157" ht="15.75" hidden="1" customHeight="1">
      <c r="A57" s="113"/>
      <c r="B57" s="114" t="s">
        <v>38</v>
      </c>
      <c r="C57" s="115">
        <f t="shared" si="73"/>
        <v>0</v>
      </c>
      <c r="D57" s="115">
        <f t="shared" si="74"/>
        <v>0</v>
      </c>
      <c r="E57" s="115">
        <f t="shared" si="75"/>
        <v>0</v>
      </c>
      <c r="F57" s="127"/>
      <c r="G57" s="112"/>
      <c r="H57" s="112">
        <f>F57-G57</f>
        <v>0</v>
      </c>
      <c r="I57" s="127"/>
      <c r="J57" s="112"/>
      <c r="K57" s="112">
        <f>I57-J57</f>
        <v>0</v>
      </c>
      <c r="L57" s="127"/>
      <c r="M57" s="112"/>
      <c r="N57" s="112">
        <f>L57-M57</f>
        <v>0</v>
      </c>
      <c r="O57" s="127"/>
      <c r="P57" s="127"/>
      <c r="Q57" s="112">
        <f>O57-P57</f>
        <v>0</v>
      </c>
      <c r="R57" s="127"/>
      <c r="S57" s="112">
        <f>S25-S31-S46</f>
        <v>0</v>
      </c>
      <c r="T57" s="112">
        <f>R57-S57</f>
        <v>0</v>
      </c>
      <c r="U57" s="29"/>
      <c r="V57" s="29"/>
      <c r="W57" s="29">
        <f>U57-V57</f>
        <v>0</v>
      </c>
      <c r="X57" s="26"/>
    </row>
    <row r="58" spans="1:157" s="34" customFormat="1" ht="15.75" customHeight="1">
      <c r="A58" s="110" t="s">
        <v>61</v>
      </c>
      <c r="B58" s="111" t="s">
        <v>40</v>
      </c>
      <c r="C58" s="112">
        <f>C59+C60</f>
        <v>147513000</v>
      </c>
      <c r="D58" s="112">
        <f t="shared" ref="D58:T58" si="76">D59+D60</f>
        <v>147513000</v>
      </c>
      <c r="E58" s="112">
        <f t="shared" si="76"/>
        <v>0</v>
      </c>
      <c r="F58" s="109">
        <v>0</v>
      </c>
      <c r="G58" s="112">
        <f>G59+G60</f>
        <v>0</v>
      </c>
      <c r="H58" s="112">
        <f t="shared" si="76"/>
        <v>0</v>
      </c>
      <c r="I58" s="112">
        <f>I59+I60</f>
        <v>0</v>
      </c>
      <c r="J58" s="112">
        <f>J59+J60</f>
        <v>0</v>
      </c>
      <c r="K58" s="112">
        <f t="shared" si="76"/>
        <v>0</v>
      </c>
      <c r="L58" s="112">
        <f>L59+L60</f>
        <v>147513000</v>
      </c>
      <c r="M58" s="112">
        <f>M59+M60</f>
        <v>147513000</v>
      </c>
      <c r="N58" s="112">
        <f t="shared" ref="N58" si="77">N59+N60</f>
        <v>0</v>
      </c>
      <c r="O58" s="126"/>
      <c r="P58" s="126"/>
      <c r="Q58" s="112">
        <f t="shared" ref="Q58" si="78">Q59+Q60</f>
        <v>0</v>
      </c>
      <c r="R58" s="126"/>
      <c r="S58" s="112">
        <f t="shared" si="76"/>
        <v>0</v>
      </c>
      <c r="T58" s="112">
        <f t="shared" si="76"/>
        <v>0</v>
      </c>
      <c r="U58" s="29">
        <f t="shared" ref="U58:W58" si="79">U59+U60</f>
        <v>0</v>
      </c>
      <c r="V58" s="29">
        <f t="shared" si="79"/>
        <v>0</v>
      </c>
      <c r="W58" s="29">
        <f t="shared" si="79"/>
        <v>0</v>
      </c>
      <c r="X58" s="33"/>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row>
    <row r="59" spans="1:157" ht="15.75" hidden="1" customHeight="1">
      <c r="A59" s="113"/>
      <c r="B59" s="114" t="s">
        <v>37</v>
      </c>
      <c r="C59" s="115">
        <f t="shared" ref="C59:C60" si="80">F59+I59+L59+O59+R59</f>
        <v>0</v>
      </c>
      <c r="D59" s="115">
        <f t="shared" ref="D59:D60" si="81">G59+J59+M59+P59+S59</f>
        <v>0</v>
      </c>
      <c r="E59" s="115">
        <f t="shared" ref="E59:E60" si="82">H59+K59+N59+Q59+T59</f>
        <v>0</v>
      </c>
      <c r="F59" s="109"/>
      <c r="G59" s="112"/>
      <c r="H59" s="112">
        <f>F59-G59</f>
        <v>0</v>
      </c>
      <c r="I59" s="127"/>
      <c r="J59" s="127"/>
      <c r="K59" s="112">
        <f>I59-J59</f>
        <v>0</v>
      </c>
      <c r="L59" s="127"/>
      <c r="M59" s="127"/>
      <c r="N59" s="112">
        <f>L59-M59</f>
        <v>0</v>
      </c>
      <c r="O59" s="127"/>
      <c r="P59" s="127"/>
      <c r="Q59" s="112">
        <f>O59-P59</f>
        <v>0</v>
      </c>
      <c r="R59" s="127"/>
      <c r="S59" s="112"/>
      <c r="T59" s="112">
        <f>R59-S59</f>
        <v>0</v>
      </c>
      <c r="U59" s="29"/>
      <c r="V59" s="29"/>
      <c r="W59" s="29">
        <f>U59-V59</f>
        <v>0</v>
      </c>
      <c r="X59" s="26"/>
    </row>
    <row r="60" spans="1:157" ht="15.75" customHeight="1">
      <c r="A60" s="117"/>
      <c r="B60" s="118" t="s">
        <v>38</v>
      </c>
      <c r="C60" s="119">
        <f t="shared" si="80"/>
        <v>147513000</v>
      </c>
      <c r="D60" s="119">
        <f t="shared" si="81"/>
        <v>147513000</v>
      </c>
      <c r="E60" s="119">
        <f t="shared" si="82"/>
        <v>0</v>
      </c>
      <c r="F60" s="133">
        <v>0</v>
      </c>
      <c r="G60" s="120">
        <f>F60</f>
        <v>0</v>
      </c>
      <c r="H60" s="120">
        <f>F60-G60</f>
        <v>0</v>
      </c>
      <c r="I60" s="128"/>
      <c r="J60" s="128"/>
      <c r="K60" s="120">
        <f>I60-J60</f>
        <v>0</v>
      </c>
      <c r="L60" s="128">
        <f>L26-L38-L50</f>
        <v>147513000</v>
      </c>
      <c r="M60" s="128">
        <f>L60</f>
        <v>147513000</v>
      </c>
      <c r="N60" s="120">
        <f>L60-M60</f>
        <v>0</v>
      </c>
      <c r="O60" s="128"/>
      <c r="P60" s="128"/>
      <c r="Q60" s="120">
        <f>O60-P60</f>
        <v>0</v>
      </c>
      <c r="R60" s="128"/>
      <c r="S60" s="120"/>
      <c r="T60" s="120">
        <f>R60-S60</f>
        <v>0</v>
      </c>
      <c r="U60" s="29">
        <f>U26-U38-U47</f>
        <v>0</v>
      </c>
      <c r="V60" s="29">
        <f>U60</f>
        <v>0</v>
      </c>
      <c r="W60" s="29">
        <f>U60-V60</f>
        <v>0</v>
      </c>
      <c r="X60" s="26"/>
    </row>
    <row r="61" spans="1:157" s="23" customFormat="1" ht="15.75" hidden="1" customHeight="1">
      <c r="A61" s="97" t="s">
        <v>25</v>
      </c>
      <c r="B61" s="98" t="s">
        <v>62</v>
      </c>
      <c r="C61" s="99">
        <f>C68</f>
        <v>0</v>
      </c>
      <c r="D61" s="99">
        <f t="shared" ref="D61:T61" si="83">D68</f>
        <v>0</v>
      </c>
      <c r="E61" s="99">
        <f t="shared" si="83"/>
        <v>0</v>
      </c>
      <c r="F61" s="99">
        <f t="shared" si="83"/>
        <v>0</v>
      </c>
      <c r="G61" s="99">
        <f t="shared" si="83"/>
        <v>0</v>
      </c>
      <c r="H61" s="99">
        <f t="shared" si="83"/>
        <v>0</v>
      </c>
      <c r="I61" s="99">
        <f t="shared" si="83"/>
        <v>0</v>
      </c>
      <c r="J61" s="99">
        <f t="shared" si="83"/>
        <v>0</v>
      </c>
      <c r="K61" s="99">
        <f t="shared" si="83"/>
        <v>0</v>
      </c>
      <c r="L61" s="99">
        <f t="shared" ref="L61:N61" si="84">L68</f>
        <v>0</v>
      </c>
      <c r="M61" s="99">
        <f t="shared" si="84"/>
        <v>0</v>
      </c>
      <c r="N61" s="99">
        <f t="shared" si="84"/>
        <v>0</v>
      </c>
      <c r="O61" s="99">
        <f t="shared" ref="O61:Q61" si="85">O68</f>
        <v>0</v>
      </c>
      <c r="P61" s="99">
        <f t="shared" si="85"/>
        <v>0</v>
      </c>
      <c r="Q61" s="99">
        <f t="shared" si="85"/>
        <v>0</v>
      </c>
      <c r="R61" s="99">
        <f t="shared" si="83"/>
        <v>0</v>
      </c>
      <c r="S61" s="99">
        <f t="shared" si="83"/>
        <v>0</v>
      </c>
      <c r="T61" s="99">
        <f t="shared" si="83"/>
        <v>0</v>
      </c>
      <c r="U61" s="22">
        <f t="shared" ref="U61:W61" si="86">U68</f>
        <v>0</v>
      </c>
      <c r="V61" s="22">
        <f t="shared" si="86"/>
        <v>0</v>
      </c>
      <c r="W61" s="22">
        <f t="shared" si="86"/>
        <v>0</v>
      </c>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row>
    <row r="62" spans="1:157" hidden="1">
      <c r="A62" s="1">
        <v>1</v>
      </c>
      <c r="B62" s="24" t="s">
        <v>34</v>
      </c>
      <c r="C62" s="35">
        <f t="shared" ref="C62:E63" si="87">F62+I62+R62</f>
        <v>0</v>
      </c>
      <c r="D62" s="35">
        <f t="shared" si="87"/>
        <v>0</v>
      </c>
      <c r="E62" s="35">
        <f t="shared" si="87"/>
        <v>0</v>
      </c>
      <c r="F62" s="35"/>
      <c r="G62" s="35"/>
      <c r="H62" s="35">
        <f>F62-G62</f>
        <v>0</v>
      </c>
      <c r="I62" s="35"/>
      <c r="J62" s="35"/>
      <c r="K62" s="35">
        <f>I62-J62</f>
        <v>0</v>
      </c>
      <c r="L62" s="35"/>
      <c r="M62" s="35"/>
      <c r="N62" s="35">
        <f>L62-M62</f>
        <v>0</v>
      </c>
      <c r="O62" s="35"/>
      <c r="P62" s="35"/>
      <c r="Q62" s="35">
        <f>O62-P62</f>
        <v>0</v>
      </c>
      <c r="R62" s="35"/>
      <c r="S62" s="35"/>
      <c r="T62" s="35">
        <f>R62-S62</f>
        <v>0</v>
      </c>
      <c r="U62" s="35"/>
      <c r="V62" s="35"/>
      <c r="W62" s="35">
        <f>U62-V62</f>
        <v>0</v>
      </c>
      <c r="X62" s="26"/>
    </row>
    <row r="63" spans="1:157" hidden="1">
      <c r="A63" s="1">
        <v>2</v>
      </c>
      <c r="B63" s="24" t="s">
        <v>41</v>
      </c>
      <c r="C63" s="35">
        <f t="shared" si="87"/>
        <v>0</v>
      </c>
      <c r="D63" s="35">
        <f t="shared" si="87"/>
        <v>0</v>
      </c>
      <c r="E63" s="35">
        <f t="shared" si="87"/>
        <v>0</v>
      </c>
      <c r="F63" s="35"/>
      <c r="G63" s="35"/>
      <c r="H63" s="35">
        <f>F63-G63</f>
        <v>0</v>
      </c>
      <c r="I63" s="35"/>
      <c r="J63" s="35"/>
      <c r="K63" s="35">
        <f>I63-J63</f>
        <v>0</v>
      </c>
      <c r="L63" s="35"/>
      <c r="M63" s="35"/>
      <c r="N63" s="35">
        <f>L63-M63</f>
        <v>0</v>
      </c>
      <c r="O63" s="35"/>
      <c r="P63" s="35"/>
      <c r="Q63" s="35">
        <f>O63-P63</f>
        <v>0</v>
      </c>
      <c r="R63" s="35"/>
      <c r="S63" s="35"/>
      <c r="T63" s="35">
        <f>R63-S63</f>
        <v>0</v>
      </c>
      <c r="U63" s="35"/>
      <c r="V63" s="35"/>
      <c r="W63" s="35">
        <f>U63-V63</f>
        <v>0</v>
      </c>
      <c r="X63" s="26"/>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c r="BV63" s="124"/>
      <c r="BW63" s="124"/>
      <c r="BX63" s="124"/>
      <c r="BY63" s="124"/>
      <c r="BZ63" s="124"/>
      <c r="CA63" s="124"/>
      <c r="CB63" s="124"/>
      <c r="CC63" s="124"/>
      <c r="CD63" s="124"/>
      <c r="CE63" s="124"/>
      <c r="CF63" s="124"/>
      <c r="CG63" s="124"/>
      <c r="CH63" s="124"/>
      <c r="CI63" s="124"/>
      <c r="CJ63" s="124"/>
      <c r="CK63" s="124"/>
      <c r="CL63" s="124"/>
      <c r="CM63" s="124"/>
      <c r="CN63" s="124"/>
      <c r="CO63" s="124"/>
      <c r="CP63" s="124"/>
      <c r="CQ63" s="124"/>
      <c r="CR63" s="124"/>
      <c r="CS63" s="124"/>
      <c r="CT63" s="124"/>
      <c r="CU63" s="124"/>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row>
    <row r="64" spans="1:157" hidden="1">
      <c r="A64" s="1">
        <v>3</v>
      </c>
      <c r="B64" s="24" t="s">
        <v>63</v>
      </c>
      <c r="C64" s="25">
        <f>C65+C66</f>
        <v>0</v>
      </c>
      <c r="D64" s="25">
        <f t="shared" ref="D64:T64" si="88">D65+D66</f>
        <v>0</v>
      </c>
      <c r="E64" s="25">
        <f t="shared" si="88"/>
        <v>0</v>
      </c>
      <c r="F64" s="25">
        <f t="shared" si="88"/>
        <v>0</v>
      </c>
      <c r="G64" s="25">
        <f t="shared" si="88"/>
        <v>0</v>
      </c>
      <c r="H64" s="25">
        <f t="shared" si="88"/>
        <v>0</v>
      </c>
      <c r="I64" s="25">
        <f t="shared" si="88"/>
        <v>0</v>
      </c>
      <c r="J64" s="25">
        <f t="shared" si="88"/>
        <v>0</v>
      </c>
      <c r="K64" s="25">
        <f t="shared" si="88"/>
        <v>0</v>
      </c>
      <c r="L64" s="25">
        <f t="shared" ref="L64:N64" si="89">L65+L66</f>
        <v>0</v>
      </c>
      <c r="M64" s="25">
        <f t="shared" si="89"/>
        <v>0</v>
      </c>
      <c r="N64" s="25">
        <f t="shared" si="89"/>
        <v>0</v>
      </c>
      <c r="O64" s="25">
        <f t="shared" ref="O64:Q64" si="90">O65+O66</f>
        <v>0</v>
      </c>
      <c r="P64" s="25">
        <f t="shared" si="90"/>
        <v>0</v>
      </c>
      <c r="Q64" s="25">
        <f t="shared" si="90"/>
        <v>0</v>
      </c>
      <c r="R64" s="25">
        <f t="shared" si="88"/>
        <v>0</v>
      </c>
      <c r="S64" s="25">
        <f t="shared" si="88"/>
        <v>0</v>
      </c>
      <c r="T64" s="25">
        <f t="shared" si="88"/>
        <v>0</v>
      </c>
      <c r="U64" s="25">
        <f t="shared" ref="U64:W64" si="91">U65+U66</f>
        <v>0</v>
      </c>
      <c r="V64" s="25">
        <f t="shared" si="91"/>
        <v>0</v>
      </c>
      <c r="W64" s="25">
        <f t="shared" si="91"/>
        <v>0</v>
      </c>
      <c r="X64" s="26"/>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c r="BS64" s="124"/>
      <c r="BT64" s="124"/>
      <c r="BU64" s="124"/>
      <c r="BV64" s="124"/>
      <c r="BW64" s="124"/>
      <c r="BX64" s="124"/>
      <c r="BY64" s="124"/>
      <c r="BZ64" s="124"/>
      <c r="CA64" s="124"/>
      <c r="CB64" s="124"/>
      <c r="CC64" s="124"/>
      <c r="CD64" s="124"/>
      <c r="CE64" s="124"/>
      <c r="CF64" s="124"/>
      <c r="CG64" s="124"/>
      <c r="CH64" s="124"/>
      <c r="CI64" s="124"/>
      <c r="CJ64" s="124"/>
      <c r="CK64" s="124"/>
      <c r="CL64" s="124"/>
      <c r="CM64" s="124"/>
      <c r="CN64" s="124"/>
      <c r="CO64" s="124"/>
      <c r="CP64" s="124"/>
      <c r="CQ64" s="124"/>
      <c r="CR64" s="124"/>
      <c r="CS64" s="124"/>
      <c r="CT64" s="124"/>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row>
    <row r="65" spans="1:157" s="19" customFormat="1" hidden="1">
      <c r="A65" s="27"/>
      <c r="B65" s="28" t="s">
        <v>64</v>
      </c>
      <c r="C65" s="29">
        <f t="shared" ref="C65:E69" si="92">F65+I65+R65</f>
        <v>0</v>
      </c>
      <c r="D65" s="29">
        <f t="shared" si="92"/>
        <v>0</v>
      </c>
      <c r="E65" s="29">
        <f t="shared" si="92"/>
        <v>0</v>
      </c>
      <c r="F65" s="29"/>
      <c r="G65" s="29"/>
      <c r="H65" s="29">
        <f>F65-G65</f>
        <v>0</v>
      </c>
      <c r="I65" s="29"/>
      <c r="J65" s="29"/>
      <c r="K65" s="29">
        <f>I65-J65</f>
        <v>0</v>
      </c>
      <c r="L65" s="29"/>
      <c r="M65" s="29"/>
      <c r="N65" s="29">
        <f>L65-M65</f>
        <v>0</v>
      </c>
      <c r="O65" s="29"/>
      <c r="P65" s="29"/>
      <c r="Q65" s="29">
        <f>O65-P65</f>
        <v>0</v>
      </c>
      <c r="R65" s="29"/>
      <c r="S65" s="29"/>
      <c r="T65" s="29">
        <f>R65-S65</f>
        <v>0</v>
      </c>
      <c r="U65" s="29"/>
      <c r="V65" s="29"/>
      <c r="W65" s="29">
        <f>U65-V65</f>
        <v>0</v>
      </c>
      <c r="X65" s="30"/>
    </row>
    <row r="66" spans="1:157" s="34" customFormat="1" hidden="1">
      <c r="A66" s="27"/>
      <c r="B66" s="28" t="s">
        <v>65</v>
      </c>
      <c r="C66" s="29">
        <f t="shared" si="92"/>
        <v>0</v>
      </c>
      <c r="D66" s="29">
        <f t="shared" si="92"/>
        <v>0</v>
      </c>
      <c r="E66" s="29">
        <f t="shared" si="92"/>
        <v>0</v>
      </c>
      <c r="F66" s="29"/>
      <c r="G66" s="29"/>
      <c r="H66" s="29">
        <f>F66-G66</f>
        <v>0</v>
      </c>
      <c r="I66" s="29"/>
      <c r="J66" s="29"/>
      <c r="K66" s="29">
        <f>I66-J66</f>
        <v>0</v>
      </c>
      <c r="L66" s="29"/>
      <c r="M66" s="29"/>
      <c r="N66" s="29">
        <f>L66-M66</f>
        <v>0</v>
      </c>
      <c r="O66" s="29"/>
      <c r="P66" s="29"/>
      <c r="Q66" s="29">
        <f>O66-P66</f>
        <v>0</v>
      </c>
      <c r="R66" s="29"/>
      <c r="S66" s="29"/>
      <c r="T66" s="29">
        <f>R66-S66</f>
        <v>0</v>
      </c>
      <c r="U66" s="29"/>
      <c r="V66" s="29"/>
      <c r="W66" s="29">
        <f>U66-V66</f>
        <v>0</v>
      </c>
      <c r="X66" s="33"/>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row>
    <row r="67" spans="1:157" hidden="1">
      <c r="A67" s="1">
        <v>4</v>
      </c>
      <c r="B67" s="24" t="s">
        <v>66</v>
      </c>
      <c r="C67" s="35">
        <f t="shared" si="92"/>
        <v>0</v>
      </c>
      <c r="D67" s="35">
        <f t="shared" si="92"/>
        <v>0</v>
      </c>
      <c r="E67" s="35">
        <f t="shared" si="92"/>
        <v>0</v>
      </c>
      <c r="F67" s="35"/>
      <c r="G67" s="35"/>
      <c r="H67" s="35">
        <f>F67-G67</f>
        <v>0</v>
      </c>
      <c r="I67" s="35"/>
      <c r="J67" s="35"/>
      <c r="K67" s="35">
        <f>I67-J67</f>
        <v>0</v>
      </c>
      <c r="L67" s="35"/>
      <c r="M67" s="35"/>
      <c r="N67" s="35">
        <f>L67-M67</f>
        <v>0</v>
      </c>
      <c r="O67" s="35"/>
      <c r="P67" s="35"/>
      <c r="Q67" s="35">
        <f>O67-P67</f>
        <v>0</v>
      </c>
      <c r="R67" s="35"/>
      <c r="S67" s="35"/>
      <c r="T67" s="35">
        <f>R67-S67</f>
        <v>0</v>
      </c>
      <c r="U67" s="35"/>
      <c r="V67" s="35"/>
      <c r="W67" s="35">
        <f>U67-V67</f>
        <v>0</v>
      </c>
      <c r="X67" s="26"/>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c r="BQ67" s="124"/>
      <c r="BR67" s="124"/>
      <c r="BS67" s="124"/>
      <c r="BT67" s="124"/>
      <c r="BU67" s="124"/>
      <c r="BV67" s="124"/>
      <c r="BW67" s="124"/>
      <c r="BX67" s="124"/>
      <c r="BY67" s="124"/>
      <c r="BZ67" s="124"/>
      <c r="CA67" s="124"/>
      <c r="CB67" s="124"/>
      <c r="CC67" s="124"/>
      <c r="CD67" s="124"/>
      <c r="CE67" s="124"/>
      <c r="CF67" s="124"/>
      <c r="CG67" s="124"/>
      <c r="CH67" s="124"/>
      <c r="CI67" s="124"/>
      <c r="CJ67" s="124"/>
      <c r="CK67" s="124"/>
      <c r="CL67" s="124"/>
      <c r="CM67" s="124"/>
      <c r="CN67" s="124"/>
      <c r="CO67" s="124"/>
      <c r="CP67" s="124"/>
      <c r="CQ67" s="124"/>
      <c r="CR67" s="124"/>
      <c r="CS67" s="124"/>
      <c r="CT67" s="124"/>
      <c r="CU67" s="124"/>
      <c r="CV67" s="124"/>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4"/>
      <c r="DZ67" s="124"/>
      <c r="EA67" s="124"/>
      <c r="EB67" s="124"/>
      <c r="EC67" s="124"/>
      <c r="ED67" s="124"/>
      <c r="EE67" s="124"/>
      <c r="EF67" s="124"/>
      <c r="EG67" s="124"/>
      <c r="EH67" s="124"/>
      <c r="EI67" s="124"/>
      <c r="EJ67" s="124"/>
      <c r="EK67" s="124"/>
      <c r="EL67" s="124"/>
      <c r="EM67" s="124"/>
      <c r="EN67" s="124"/>
      <c r="EO67" s="124"/>
      <c r="EP67" s="124"/>
      <c r="EQ67" s="124"/>
      <c r="ER67" s="124"/>
      <c r="ES67" s="124"/>
      <c r="ET67" s="124"/>
      <c r="EU67" s="124"/>
      <c r="EV67" s="124"/>
      <c r="EW67" s="124"/>
      <c r="EX67" s="124"/>
      <c r="EY67" s="124"/>
      <c r="EZ67" s="124"/>
      <c r="FA67" s="124"/>
    </row>
    <row r="68" spans="1:157" hidden="1">
      <c r="A68" s="1">
        <v>5</v>
      </c>
      <c r="B68" s="24" t="s">
        <v>50</v>
      </c>
      <c r="C68" s="35">
        <f t="shared" si="92"/>
        <v>0</v>
      </c>
      <c r="D68" s="35">
        <f t="shared" si="92"/>
        <v>0</v>
      </c>
      <c r="E68" s="35">
        <f t="shared" si="92"/>
        <v>0</v>
      </c>
      <c r="F68" s="35"/>
      <c r="G68" s="35"/>
      <c r="H68" s="35">
        <f>F68-G68</f>
        <v>0</v>
      </c>
      <c r="I68" s="35"/>
      <c r="J68" s="35"/>
      <c r="K68" s="35">
        <f>I68-J68</f>
        <v>0</v>
      </c>
      <c r="L68" s="35"/>
      <c r="M68" s="35"/>
      <c r="N68" s="35">
        <f>L68-M68</f>
        <v>0</v>
      </c>
      <c r="O68" s="35"/>
      <c r="P68" s="35"/>
      <c r="Q68" s="35">
        <f>O68-P68</f>
        <v>0</v>
      </c>
      <c r="R68" s="35"/>
      <c r="S68" s="35"/>
      <c r="T68" s="35">
        <f>R68-S68</f>
        <v>0</v>
      </c>
      <c r="U68" s="35"/>
      <c r="V68" s="35"/>
      <c r="W68" s="35">
        <f>U68-V68</f>
        <v>0</v>
      </c>
      <c r="X68" s="26"/>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4"/>
      <c r="BQ68" s="124"/>
      <c r="BR68" s="124"/>
      <c r="BS68" s="124"/>
      <c r="BT68" s="124"/>
      <c r="BU68" s="124"/>
      <c r="BV68" s="124"/>
      <c r="BW68" s="124"/>
      <c r="BX68" s="124"/>
      <c r="BY68" s="124"/>
      <c r="BZ68" s="124"/>
      <c r="CA68" s="124"/>
      <c r="CB68" s="124"/>
      <c r="CC68" s="124"/>
      <c r="CD68" s="124"/>
      <c r="CE68" s="124"/>
      <c r="CF68" s="124"/>
      <c r="CG68" s="124"/>
      <c r="CH68" s="124"/>
      <c r="CI68" s="124"/>
      <c r="CJ68" s="124"/>
      <c r="CK68" s="124"/>
      <c r="CL68" s="124"/>
      <c r="CM68" s="124"/>
      <c r="CN68" s="124"/>
      <c r="CO68" s="124"/>
      <c r="CP68" s="124"/>
      <c r="CQ68" s="124"/>
      <c r="CR68" s="124"/>
      <c r="CS68" s="124"/>
      <c r="CT68" s="124"/>
      <c r="CU68" s="124"/>
      <c r="CV68" s="124"/>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row>
    <row r="69" spans="1:157" hidden="1">
      <c r="A69" s="1">
        <v>6</v>
      </c>
      <c r="B69" s="24" t="s">
        <v>59</v>
      </c>
      <c r="C69" s="35">
        <f t="shared" si="92"/>
        <v>0</v>
      </c>
      <c r="D69" s="35">
        <f t="shared" si="92"/>
        <v>0</v>
      </c>
      <c r="E69" s="35">
        <f t="shared" si="92"/>
        <v>0</v>
      </c>
      <c r="F69" s="35"/>
      <c r="G69" s="35"/>
      <c r="H69" s="35">
        <f>F69-G69</f>
        <v>0</v>
      </c>
      <c r="I69" s="35"/>
      <c r="J69" s="35"/>
      <c r="K69" s="35">
        <f>I69-J69</f>
        <v>0</v>
      </c>
      <c r="L69" s="35"/>
      <c r="M69" s="35"/>
      <c r="N69" s="35">
        <f>L69-M69</f>
        <v>0</v>
      </c>
      <c r="O69" s="35"/>
      <c r="P69" s="35"/>
      <c r="Q69" s="35">
        <f>O69-P69</f>
        <v>0</v>
      </c>
      <c r="R69" s="35"/>
      <c r="S69" s="35"/>
      <c r="T69" s="35">
        <f>R69-S69</f>
        <v>0</v>
      </c>
      <c r="U69" s="35"/>
      <c r="V69" s="35"/>
      <c r="W69" s="35">
        <f>U69-V69</f>
        <v>0</v>
      </c>
      <c r="X69" s="26"/>
    </row>
    <row r="70" spans="1:157" s="23" customFormat="1" hidden="1">
      <c r="A70" s="21" t="s">
        <v>26</v>
      </c>
      <c r="B70" s="1" t="s">
        <v>67</v>
      </c>
      <c r="C70" s="22">
        <f>C79</f>
        <v>0</v>
      </c>
      <c r="D70" s="22">
        <f t="shared" ref="D70:T70" si="93">D79</f>
        <v>0</v>
      </c>
      <c r="E70" s="22">
        <f t="shared" si="93"/>
        <v>0</v>
      </c>
      <c r="F70" s="22">
        <f t="shared" si="93"/>
        <v>0</v>
      </c>
      <c r="G70" s="22">
        <f t="shared" si="93"/>
        <v>0</v>
      </c>
      <c r="H70" s="22">
        <f t="shared" si="93"/>
        <v>0</v>
      </c>
      <c r="I70" s="22">
        <f t="shared" si="93"/>
        <v>0</v>
      </c>
      <c r="J70" s="22">
        <f t="shared" si="93"/>
        <v>0</v>
      </c>
      <c r="K70" s="22">
        <f t="shared" si="93"/>
        <v>0</v>
      </c>
      <c r="L70" s="22">
        <f t="shared" ref="L70:N70" si="94">L79</f>
        <v>0</v>
      </c>
      <c r="M70" s="22">
        <f t="shared" si="94"/>
        <v>0</v>
      </c>
      <c r="N70" s="22">
        <f t="shared" si="94"/>
        <v>0</v>
      </c>
      <c r="O70" s="22">
        <f t="shared" ref="O70:Q70" si="95">O79</f>
        <v>0</v>
      </c>
      <c r="P70" s="22">
        <f t="shared" si="95"/>
        <v>0</v>
      </c>
      <c r="Q70" s="22">
        <f t="shared" si="95"/>
        <v>0</v>
      </c>
      <c r="R70" s="22">
        <f t="shared" si="93"/>
        <v>0</v>
      </c>
      <c r="S70" s="22">
        <f t="shared" si="93"/>
        <v>0</v>
      </c>
      <c r="T70" s="22">
        <f t="shared" si="93"/>
        <v>0</v>
      </c>
      <c r="U70" s="22">
        <f t="shared" ref="U70:W70" si="96">U79</f>
        <v>0</v>
      </c>
      <c r="V70" s="22">
        <f t="shared" si="96"/>
        <v>0</v>
      </c>
      <c r="W70" s="22">
        <f t="shared" si="96"/>
        <v>0</v>
      </c>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8"/>
      <c r="ES70" s="18"/>
      <c r="ET70" s="18"/>
      <c r="EU70" s="18"/>
      <c r="EV70" s="18"/>
      <c r="EW70" s="18"/>
      <c r="EX70" s="18"/>
      <c r="EY70" s="18"/>
      <c r="EZ70" s="18"/>
      <c r="FA70" s="18"/>
    </row>
    <row r="71" spans="1:157" hidden="1">
      <c r="A71" s="1">
        <v>1</v>
      </c>
      <c r="B71" s="24" t="s">
        <v>34</v>
      </c>
      <c r="C71" s="25">
        <f t="shared" ref="C71:T71" si="97">C72+C73</f>
        <v>0</v>
      </c>
      <c r="D71" s="25">
        <f t="shared" si="97"/>
        <v>0</v>
      </c>
      <c r="E71" s="25">
        <f t="shared" si="97"/>
        <v>0</v>
      </c>
      <c r="F71" s="25">
        <f t="shared" si="97"/>
        <v>0</v>
      </c>
      <c r="G71" s="25">
        <f t="shared" si="97"/>
        <v>0</v>
      </c>
      <c r="H71" s="25">
        <f t="shared" si="97"/>
        <v>0</v>
      </c>
      <c r="I71" s="25">
        <f t="shared" si="97"/>
        <v>0</v>
      </c>
      <c r="J71" s="25">
        <f t="shared" si="97"/>
        <v>0</v>
      </c>
      <c r="K71" s="25">
        <f t="shared" si="97"/>
        <v>0</v>
      </c>
      <c r="L71" s="25">
        <f t="shared" ref="L71:N71" si="98">L72+L73</f>
        <v>0</v>
      </c>
      <c r="M71" s="25">
        <f t="shared" si="98"/>
        <v>0</v>
      </c>
      <c r="N71" s="25">
        <f t="shared" si="98"/>
        <v>0</v>
      </c>
      <c r="O71" s="25">
        <f t="shared" ref="O71:Q71" si="99">O72+O73</f>
        <v>0</v>
      </c>
      <c r="P71" s="25">
        <f t="shared" si="99"/>
        <v>0</v>
      </c>
      <c r="Q71" s="25">
        <f t="shared" si="99"/>
        <v>0</v>
      </c>
      <c r="R71" s="25">
        <f t="shared" si="97"/>
        <v>0</v>
      </c>
      <c r="S71" s="25">
        <f t="shared" si="97"/>
        <v>0</v>
      </c>
      <c r="T71" s="25">
        <f t="shared" si="97"/>
        <v>0</v>
      </c>
      <c r="U71" s="25">
        <f t="shared" ref="U71:W71" si="100">U72+U73</f>
        <v>0</v>
      </c>
      <c r="V71" s="25">
        <f t="shared" si="100"/>
        <v>0</v>
      </c>
      <c r="W71" s="25">
        <f t="shared" si="100"/>
        <v>0</v>
      </c>
      <c r="X71" s="26"/>
    </row>
    <row r="72" spans="1:157" hidden="1">
      <c r="A72" s="20"/>
      <c r="B72" s="31" t="s">
        <v>68</v>
      </c>
      <c r="C72" s="29">
        <f t="shared" ref="C72:E75" si="101">F72+I72+R72</f>
        <v>0</v>
      </c>
      <c r="D72" s="29">
        <f t="shared" si="101"/>
        <v>0</v>
      </c>
      <c r="E72" s="29">
        <f t="shared" si="101"/>
        <v>0</v>
      </c>
      <c r="F72" s="29"/>
      <c r="G72" s="29"/>
      <c r="H72" s="29">
        <f>F72-G72</f>
        <v>0</v>
      </c>
      <c r="I72" s="29"/>
      <c r="J72" s="29"/>
      <c r="K72" s="29">
        <f>I72-J72</f>
        <v>0</v>
      </c>
      <c r="L72" s="29"/>
      <c r="M72" s="29"/>
      <c r="N72" s="29">
        <f>L72-M72</f>
        <v>0</v>
      </c>
      <c r="O72" s="29"/>
      <c r="P72" s="29"/>
      <c r="Q72" s="29">
        <f>O72-P72</f>
        <v>0</v>
      </c>
      <c r="R72" s="29"/>
      <c r="S72" s="29"/>
      <c r="T72" s="29">
        <f>R72-S72</f>
        <v>0</v>
      </c>
      <c r="U72" s="29"/>
      <c r="V72" s="29"/>
      <c r="W72" s="29">
        <f>U72-V72</f>
        <v>0</v>
      </c>
      <c r="X72" s="26"/>
    </row>
    <row r="73" spans="1:157" hidden="1">
      <c r="A73" s="20"/>
      <c r="B73" s="31" t="s">
        <v>69</v>
      </c>
      <c r="C73" s="29">
        <f t="shared" si="101"/>
        <v>0</v>
      </c>
      <c r="D73" s="29">
        <f t="shared" si="101"/>
        <v>0</v>
      </c>
      <c r="E73" s="29">
        <f t="shared" si="101"/>
        <v>0</v>
      </c>
      <c r="F73" s="29"/>
      <c r="G73" s="29"/>
      <c r="H73" s="29">
        <f>F73-G73</f>
        <v>0</v>
      </c>
      <c r="I73" s="29"/>
      <c r="J73" s="29"/>
      <c r="K73" s="29">
        <f>I73-J73</f>
        <v>0</v>
      </c>
      <c r="L73" s="29"/>
      <c r="M73" s="29"/>
      <c r="N73" s="29">
        <f>L73-M73</f>
        <v>0</v>
      </c>
      <c r="O73" s="29"/>
      <c r="P73" s="29"/>
      <c r="Q73" s="29">
        <f>O73-P73</f>
        <v>0</v>
      </c>
      <c r="R73" s="29"/>
      <c r="S73" s="29"/>
      <c r="T73" s="29">
        <f>R73-S73</f>
        <v>0</v>
      </c>
      <c r="U73" s="29"/>
      <c r="V73" s="29"/>
      <c r="W73" s="29">
        <f>U73-V73</f>
        <v>0</v>
      </c>
      <c r="X73" s="26"/>
    </row>
    <row r="74" spans="1:157" hidden="1">
      <c r="A74" s="1">
        <v>2</v>
      </c>
      <c r="B74" s="24" t="s">
        <v>41</v>
      </c>
      <c r="C74" s="25">
        <f t="shared" si="101"/>
        <v>0</v>
      </c>
      <c r="D74" s="25">
        <f t="shared" si="101"/>
        <v>0</v>
      </c>
      <c r="E74" s="25">
        <f t="shared" si="101"/>
        <v>0</v>
      </c>
      <c r="F74" s="25"/>
      <c r="G74" s="25"/>
      <c r="H74" s="25">
        <f>F74-G74</f>
        <v>0</v>
      </c>
      <c r="I74" s="25"/>
      <c r="J74" s="25"/>
      <c r="K74" s="25">
        <f>I74-J74</f>
        <v>0</v>
      </c>
      <c r="L74" s="25"/>
      <c r="M74" s="25"/>
      <c r="N74" s="25">
        <f>L74-M74</f>
        <v>0</v>
      </c>
      <c r="O74" s="25"/>
      <c r="P74" s="25"/>
      <c r="Q74" s="25">
        <f>O74-P74</f>
        <v>0</v>
      </c>
      <c r="R74" s="25"/>
      <c r="S74" s="25"/>
      <c r="T74" s="25">
        <f>R74-S74</f>
        <v>0</v>
      </c>
      <c r="U74" s="25"/>
      <c r="V74" s="25"/>
      <c r="W74" s="25">
        <f>U74-V74</f>
        <v>0</v>
      </c>
      <c r="X74" s="26"/>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4"/>
      <c r="BM74" s="124"/>
      <c r="BN74" s="124"/>
      <c r="BO74" s="124"/>
      <c r="BP74" s="124"/>
      <c r="BQ74" s="124"/>
      <c r="BR74" s="124"/>
      <c r="BS74" s="124"/>
      <c r="BT74" s="124"/>
      <c r="BU74" s="124"/>
      <c r="BV74" s="124"/>
      <c r="BW74" s="124"/>
      <c r="BX74" s="124"/>
      <c r="BY74" s="124"/>
      <c r="BZ74" s="124"/>
      <c r="CA74" s="124"/>
      <c r="CB74" s="124"/>
      <c r="CC74" s="124"/>
      <c r="CD74" s="124"/>
      <c r="CE74" s="124"/>
      <c r="CF74" s="124"/>
      <c r="CG74" s="124"/>
      <c r="CH74" s="124"/>
      <c r="CI74" s="124"/>
      <c r="CJ74" s="124"/>
      <c r="CK74" s="124"/>
      <c r="CL74" s="124"/>
      <c r="CM74" s="124"/>
      <c r="CN74" s="124"/>
      <c r="CO74" s="124"/>
      <c r="CP74" s="124"/>
      <c r="CQ74" s="124"/>
      <c r="CR74" s="124"/>
      <c r="CS74" s="124"/>
      <c r="CT74" s="124"/>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row>
    <row r="75" spans="1:157" hidden="1">
      <c r="A75" s="1">
        <v>3</v>
      </c>
      <c r="B75" s="24" t="s">
        <v>44</v>
      </c>
      <c r="C75" s="25">
        <f t="shared" si="101"/>
        <v>0</v>
      </c>
      <c r="D75" s="25">
        <f t="shared" si="101"/>
        <v>0</v>
      </c>
      <c r="E75" s="25">
        <f t="shared" si="101"/>
        <v>0</v>
      </c>
      <c r="F75" s="25"/>
      <c r="G75" s="25"/>
      <c r="H75" s="25">
        <f>F75-G75</f>
        <v>0</v>
      </c>
      <c r="I75" s="25"/>
      <c r="J75" s="25"/>
      <c r="K75" s="25">
        <f>I75-J75</f>
        <v>0</v>
      </c>
      <c r="L75" s="25"/>
      <c r="M75" s="25"/>
      <c r="N75" s="25">
        <f>L75-M75</f>
        <v>0</v>
      </c>
      <c r="O75" s="25"/>
      <c r="P75" s="25"/>
      <c r="Q75" s="25">
        <f>O75-P75</f>
        <v>0</v>
      </c>
      <c r="R75" s="25"/>
      <c r="S75" s="25"/>
      <c r="T75" s="25">
        <f>R75-S75</f>
        <v>0</v>
      </c>
      <c r="U75" s="25"/>
      <c r="V75" s="25"/>
      <c r="W75" s="25">
        <f>U75-V75</f>
        <v>0</v>
      </c>
      <c r="X75" s="26"/>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4"/>
      <c r="BO75" s="124"/>
      <c r="BP75" s="124"/>
      <c r="BQ75" s="124"/>
      <c r="BR75" s="124"/>
      <c r="BS75" s="124"/>
      <c r="BT75" s="124"/>
      <c r="BU75" s="124"/>
      <c r="BV75" s="124"/>
      <c r="BW75" s="124"/>
      <c r="BX75" s="124"/>
      <c r="BY75" s="124"/>
      <c r="BZ75" s="124"/>
      <c r="CA75" s="124"/>
      <c r="CB75" s="124"/>
      <c r="CC75" s="124"/>
      <c r="CD75" s="124"/>
      <c r="CE75" s="124"/>
      <c r="CF75" s="124"/>
      <c r="CG75" s="124"/>
      <c r="CH75" s="124"/>
      <c r="CI75" s="124"/>
      <c r="CJ75" s="124"/>
      <c r="CK75" s="124"/>
      <c r="CL75" s="124"/>
      <c r="CM75" s="124"/>
      <c r="CN75" s="124"/>
      <c r="CO75" s="124"/>
      <c r="CP75" s="124"/>
      <c r="CQ75" s="124"/>
      <c r="CR75" s="124"/>
      <c r="CS75" s="124"/>
      <c r="CT75" s="124"/>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row>
    <row r="76" spans="1:157" hidden="1">
      <c r="A76" s="1">
        <v>4</v>
      </c>
      <c r="B76" s="24" t="s">
        <v>70</v>
      </c>
      <c r="C76" s="25">
        <f t="shared" ref="C76:T76" si="102">C77+C78</f>
        <v>0</v>
      </c>
      <c r="D76" s="25">
        <f t="shared" si="102"/>
        <v>0</v>
      </c>
      <c r="E76" s="25">
        <f t="shared" si="102"/>
        <v>0</v>
      </c>
      <c r="F76" s="25">
        <f t="shared" si="102"/>
        <v>0</v>
      </c>
      <c r="G76" s="25">
        <f t="shared" si="102"/>
        <v>0</v>
      </c>
      <c r="H76" s="25">
        <f t="shared" si="102"/>
        <v>0</v>
      </c>
      <c r="I76" s="25">
        <f t="shared" si="102"/>
        <v>0</v>
      </c>
      <c r="J76" s="25">
        <f t="shared" si="102"/>
        <v>0</v>
      </c>
      <c r="K76" s="25">
        <f t="shared" si="102"/>
        <v>0</v>
      </c>
      <c r="L76" s="25">
        <f t="shared" ref="L76:N76" si="103">L77+L78</f>
        <v>0</v>
      </c>
      <c r="M76" s="25">
        <f t="shared" si="103"/>
        <v>0</v>
      </c>
      <c r="N76" s="25">
        <f t="shared" si="103"/>
        <v>0</v>
      </c>
      <c r="O76" s="25">
        <f t="shared" ref="O76:Q76" si="104">O77+O78</f>
        <v>0</v>
      </c>
      <c r="P76" s="25">
        <f t="shared" si="104"/>
        <v>0</v>
      </c>
      <c r="Q76" s="25">
        <f t="shared" si="104"/>
        <v>0</v>
      </c>
      <c r="R76" s="25">
        <f t="shared" si="102"/>
        <v>0</v>
      </c>
      <c r="S76" s="25">
        <f t="shared" si="102"/>
        <v>0</v>
      </c>
      <c r="T76" s="25">
        <f t="shared" si="102"/>
        <v>0</v>
      </c>
      <c r="U76" s="25">
        <f t="shared" ref="U76:W76" si="105">U77+U78</f>
        <v>0</v>
      </c>
      <c r="V76" s="25">
        <f t="shared" si="105"/>
        <v>0</v>
      </c>
      <c r="W76" s="25">
        <f t="shared" si="105"/>
        <v>0</v>
      </c>
      <c r="X76" s="26"/>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c r="BK76" s="124"/>
      <c r="BL76" s="124"/>
      <c r="BM76" s="124"/>
      <c r="BN76" s="124"/>
      <c r="BO76" s="124"/>
      <c r="BP76" s="124"/>
      <c r="BQ76" s="124"/>
      <c r="BR76" s="124"/>
      <c r="BS76" s="124"/>
      <c r="BT76" s="124"/>
      <c r="BU76" s="124"/>
      <c r="BV76" s="124"/>
      <c r="BW76" s="124"/>
      <c r="BX76" s="124"/>
      <c r="BY76" s="124"/>
      <c r="BZ76" s="124"/>
      <c r="CA76" s="124"/>
      <c r="CB76" s="124"/>
      <c r="CC76" s="124"/>
      <c r="CD76" s="124"/>
      <c r="CE76" s="124"/>
      <c r="CF76" s="124"/>
      <c r="CG76" s="124"/>
      <c r="CH76" s="124"/>
      <c r="CI76" s="124"/>
      <c r="CJ76" s="124"/>
      <c r="CK76" s="124"/>
      <c r="CL76" s="124"/>
      <c r="CM76" s="124"/>
      <c r="CN76" s="124"/>
      <c r="CO76" s="124"/>
      <c r="CP76" s="124"/>
      <c r="CQ76" s="124"/>
      <c r="CR76" s="124"/>
      <c r="CS76" s="124"/>
      <c r="CT76" s="124"/>
      <c r="CU76" s="124"/>
      <c r="CV76" s="124"/>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4"/>
      <c r="DZ76" s="124"/>
      <c r="EA76" s="124"/>
      <c r="EB76" s="124"/>
      <c r="EC76" s="124"/>
      <c r="ED76" s="124"/>
      <c r="EE76" s="124"/>
      <c r="EF76" s="124"/>
      <c r="EG76" s="124"/>
      <c r="EH76" s="124"/>
      <c r="EI76" s="124"/>
      <c r="EJ76" s="124"/>
      <c r="EK76" s="124"/>
      <c r="EL76" s="124"/>
      <c r="EM76" s="124"/>
      <c r="EN76" s="124"/>
      <c r="EO76" s="124"/>
      <c r="EP76" s="124"/>
      <c r="EQ76" s="124"/>
      <c r="ER76" s="124"/>
      <c r="ES76" s="124"/>
      <c r="ET76" s="124"/>
      <c r="EU76" s="124"/>
      <c r="EV76" s="124"/>
      <c r="EW76" s="124"/>
      <c r="EX76" s="124"/>
      <c r="EY76" s="124"/>
      <c r="EZ76" s="124"/>
      <c r="FA76" s="124"/>
    </row>
    <row r="77" spans="1:157" hidden="1">
      <c r="A77" s="20"/>
      <c r="B77" s="31" t="s">
        <v>71</v>
      </c>
      <c r="C77" s="29">
        <f t="shared" ref="C77:E79" si="106">F77+I77+R77</f>
        <v>0</v>
      </c>
      <c r="D77" s="29">
        <f t="shared" si="106"/>
        <v>0</v>
      </c>
      <c r="E77" s="29">
        <f t="shared" si="106"/>
        <v>0</v>
      </c>
      <c r="F77" s="29"/>
      <c r="G77" s="29"/>
      <c r="H77" s="29">
        <f>F77-G77</f>
        <v>0</v>
      </c>
      <c r="I77" s="29"/>
      <c r="J77" s="29"/>
      <c r="K77" s="29">
        <f>I77-J77</f>
        <v>0</v>
      </c>
      <c r="L77" s="29"/>
      <c r="M77" s="29"/>
      <c r="N77" s="29">
        <f>L77-M77</f>
        <v>0</v>
      </c>
      <c r="O77" s="29"/>
      <c r="P77" s="29"/>
      <c r="Q77" s="29">
        <f>O77-P77</f>
        <v>0</v>
      </c>
      <c r="R77" s="29"/>
      <c r="S77" s="29"/>
      <c r="T77" s="29">
        <f>R77-S77</f>
        <v>0</v>
      </c>
      <c r="U77" s="29"/>
      <c r="V77" s="29"/>
      <c r="W77" s="29">
        <f>U77-V77</f>
        <v>0</v>
      </c>
      <c r="X77" s="26"/>
    </row>
    <row r="78" spans="1:157" hidden="1">
      <c r="A78" s="20"/>
      <c r="B78" s="31" t="s">
        <v>72</v>
      </c>
      <c r="C78" s="29">
        <f t="shared" si="106"/>
        <v>0</v>
      </c>
      <c r="D78" s="29">
        <f t="shared" si="106"/>
        <v>0</v>
      </c>
      <c r="E78" s="29">
        <f t="shared" si="106"/>
        <v>0</v>
      </c>
      <c r="F78" s="29"/>
      <c r="G78" s="29"/>
      <c r="H78" s="29">
        <f>F78-G78</f>
        <v>0</v>
      </c>
      <c r="I78" s="29"/>
      <c r="J78" s="29"/>
      <c r="K78" s="29">
        <f>I78-J78</f>
        <v>0</v>
      </c>
      <c r="L78" s="29"/>
      <c r="M78" s="29"/>
      <c r="N78" s="29">
        <f>L78-M78</f>
        <v>0</v>
      </c>
      <c r="O78" s="29"/>
      <c r="P78" s="29"/>
      <c r="Q78" s="29">
        <f>O78-P78</f>
        <v>0</v>
      </c>
      <c r="R78" s="29"/>
      <c r="S78" s="29"/>
      <c r="T78" s="29">
        <f>R78-S78</f>
        <v>0</v>
      </c>
      <c r="U78" s="29"/>
      <c r="V78" s="29"/>
      <c r="W78" s="29">
        <f>U78-V78</f>
        <v>0</v>
      </c>
      <c r="X78" s="26"/>
    </row>
    <row r="79" spans="1:157" hidden="1">
      <c r="A79" s="1">
        <v>5</v>
      </c>
      <c r="B79" s="24" t="s">
        <v>73</v>
      </c>
      <c r="C79" s="25">
        <f t="shared" si="106"/>
        <v>0</v>
      </c>
      <c r="D79" s="25">
        <f t="shared" si="106"/>
        <v>0</v>
      </c>
      <c r="E79" s="25">
        <f t="shared" si="106"/>
        <v>0</v>
      </c>
      <c r="F79" s="25"/>
      <c r="G79" s="25"/>
      <c r="H79" s="25">
        <f>F79-G79</f>
        <v>0</v>
      </c>
      <c r="I79" s="25"/>
      <c r="J79" s="25"/>
      <c r="K79" s="25">
        <f>I79-J79</f>
        <v>0</v>
      </c>
      <c r="L79" s="25"/>
      <c r="M79" s="25"/>
      <c r="N79" s="25">
        <f>L79-M79</f>
        <v>0</v>
      </c>
      <c r="O79" s="25"/>
      <c r="P79" s="25"/>
      <c r="Q79" s="25">
        <f>O79-P79</f>
        <v>0</v>
      </c>
      <c r="R79" s="25"/>
      <c r="S79" s="25"/>
      <c r="T79" s="25">
        <f>R79-S79</f>
        <v>0</v>
      </c>
      <c r="U79" s="25"/>
      <c r="V79" s="25"/>
      <c r="W79" s="25">
        <f>U79-V79</f>
        <v>0</v>
      </c>
      <c r="X79" s="26"/>
      <c r="Y79" s="124"/>
      <c r="Z79" s="124"/>
      <c r="AA79" s="124"/>
      <c r="AB79" s="124"/>
      <c r="AC79" s="124"/>
      <c r="AD79" s="124"/>
      <c r="AE79" s="124"/>
      <c r="AF79" s="124"/>
      <c r="AG79" s="124"/>
      <c r="AH79" s="124"/>
      <c r="AI79" s="124"/>
      <c r="AJ79" s="124"/>
      <c r="AK79" s="124"/>
      <c r="AL79" s="124"/>
      <c r="AM79" s="124"/>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c r="BJ79" s="124"/>
      <c r="BK79" s="124"/>
      <c r="BL79" s="124"/>
      <c r="BM79" s="124"/>
      <c r="BN79" s="124"/>
      <c r="BO79" s="124"/>
      <c r="BP79" s="124"/>
      <c r="BQ79" s="124"/>
      <c r="BR79" s="124"/>
      <c r="BS79" s="124"/>
      <c r="BT79" s="124"/>
      <c r="BU79" s="124"/>
      <c r="BV79" s="124"/>
      <c r="BW79" s="124"/>
      <c r="BX79" s="124"/>
      <c r="BY79" s="124"/>
      <c r="BZ79" s="124"/>
      <c r="CA79" s="124"/>
      <c r="CB79" s="124"/>
      <c r="CC79" s="124"/>
      <c r="CD79" s="124"/>
      <c r="CE79" s="124"/>
      <c r="CF79" s="124"/>
      <c r="CG79" s="124"/>
      <c r="CH79" s="124"/>
      <c r="CI79" s="124"/>
      <c r="CJ79" s="124"/>
      <c r="CK79" s="124"/>
      <c r="CL79" s="124"/>
      <c r="CM79" s="124"/>
      <c r="CN79" s="124"/>
      <c r="CO79" s="124"/>
      <c r="CP79" s="124"/>
      <c r="CQ79" s="124"/>
      <c r="CR79" s="124"/>
      <c r="CS79" s="124"/>
      <c r="CT79" s="124"/>
      <c r="CU79" s="124"/>
      <c r="CV79" s="124"/>
      <c r="CW79" s="124"/>
      <c r="CX79" s="124"/>
      <c r="CY79" s="124"/>
      <c r="CZ79" s="124"/>
      <c r="DA79" s="124"/>
      <c r="DB79" s="124"/>
      <c r="DC79" s="124"/>
      <c r="DD79" s="124"/>
      <c r="DE79" s="124"/>
      <c r="DF79" s="124"/>
      <c r="DG79" s="124"/>
      <c r="DH79" s="124"/>
      <c r="DI79" s="124"/>
      <c r="DJ79" s="124"/>
      <c r="DK79" s="124"/>
      <c r="DL79" s="124"/>
      <c r="DM79" s="124"/>
      <c r="DN79" s="124"/>
      <c r="DO79" s="124"/>
      <c r="DP79" s="124"/>
      <c r="DQ79" s="124"/>
      <c r="DR79" s="124"/>
      <c r="DS79" s="124"/>
      <c r="DT79" s="124"/>
      <c r="DU79" s="124"/>
      <c r="DV79" s="124"/>
      <c r="DW79" s="124"/>
      <c r="DX79" s="124"/>
      <c r="DY79" s="124"/>
      <c r="DZ79" s="124"/>
      <c r="EA79" s="124"/>
      <c r="EB79" s="124"/>
      <c r="EC79" s="124"/>
      <c r="ED79" s="124"/>
      <c r="EE79" s="124"/>
      <c r="EF79" s="124"/>
      <c r="EG79" s="124"/>
      <c r="EH79" s="124"/>
      <c r="EI79" s="124"/>
      <c r="EJ79" s="124"/>
      <c r="EK79" s="124"/>
      <c r="EL79" s="124"/>
      <c r="EM79" s="124"/>
      <c r="EN79" s="124"/>
      <c r="EO79" s="124"/>
      <c r="EP79" s="124"/>
      <c r="EQ79" s="124"/>
      <c r="ER79" s="124"/>
      <c r="ES79" s="124"/>
      <c r="ET79" s="124"/>
      <c r="EU79" s="124"/>
      <c r="EV79" s="124"/>
      <c r="EW79" s="124"/>
      <c r="EX79" s="124"/>
      <c r="EY79" s="124"/>
      <c r="EZ79" s="124"/>
      <c r="FA79" s="124"/>
    </row>
    <row r="80" spans="1:157" hidden="1">
      <c r="A80" s="1">
        <v>6</v>
      </c>
      <c r="B80" s="24" t="s">
        <v>53</v>
      </c>
      <c r="C80" s="25">
        <f>SUM(C81:C83)</f>
        <v>0</v>
      </c>
      <c r="D80" s="25">
        <f t="shared" ref="D80:T80" si="107">SUM(D81:D83)</f>
        <v>0</v>
      </c>
      <c r="E80" s="25">
        <f t="shared" si="107"/>
        <v>0</v>
      </c>
      <c r="F80" s="25">
        <f t="shared" si="107"/>
        <v>0</v>
      </c>
      <c r="G80" s="25">
        <f t="shared" si="107"/>
        <v>0</v>
      </c>
      <c r="H80" s="25">
        <f t="shared" si="107"/>
        <v>0</v>
      </c>
      <c r="I80" s="25">
        <f t="shared" si="107"/>
        <v>0</v>
      </c>
      <c r="J80" s="25">
        <f t="shared" si="107"/>
        <v>0</v>
      </c>
      <c r="K80" s="25">
        <f t="shared" si="107"/>
        <v>0</v>
      </c>
      <c r="L80" s="25">
        <f t="shared" ref="L80:N80" si="108">SUM(L81:L83)</f>
        <v>0</v>
      </c>
      <c r="M80" s="25">
        <f t="shared" si="108"/>
        <v>0</v>
      </c>
      <c r="N80" s="25">
        <f t="shared" si="108"/>
        <v>0</v>
      </c>
      <c r="O80" s="25">
        <f t="shared" ref="O80:Q80" si="109">SUM(O81:O83)</f>
        <v>0</v>
      </c>
      <c r="P80" s="25">
        <f t="shared" si="109"/>
        <v>0</v>
      </c>
      <c r="Q80" s="25">
        <f t="shared" si="109"/>
        <v>0</v>
      </c>
      <c r="R80" s="25">
        <f t="shared" si="107"/>
        <v>0</v>
      </c>
      <c r="S80" s="25">
        <f t="shared" si="107"/>
        <v>0</v>
      </c>
      <c r="T80" s="25">
        <f t="shared" si="107"/>
        <v>0</v>
      </c>
      <c r="U80" s="25">
        <f t="shared" ref="U80:W80" si="110">SUM(U81:U83)</f>
        <v>0</v>
      </c>
      <c r="V80" s="25">
        <f t="shared" si="110"/>
        <v>0</v>
      </c>
      <c r="W80" s="25">
        <f t="shared" si="110"/>
        <v>0</v>
      </c>
      <c r="X80" s="26"/>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124"/>
      <c r="CS80" s="124"/>
      <c r="CT80" s="124"/>
      <c r="CU80" s="124"/>
      <c r="CV80" s="124"/>
      <c r="CW80" s="124"/>
      <c r="CX80" s="124"/>
      <c r="CY80" s="124"/>
      <c r="CZ80" s="124"/>
      <c r="DA80" s="124"/>
      <c r="DB80" s="124"/>
      <c r="DC80" s="124"/>
      <c r="DD80" s="124"/>
      <c r="DE80" s="124"/>
      <c r="DF80" s="124"/>
      <c r="DG80" s="124"/>
      <c r="DH80" s="124"/>
      <c r="DI80" s="124"/>
      <c r="DJ80" s="124"/>
      <c r="DK80" s="124"/>
      <c r="DL80" s="124"/>
      <c r="DM80" s="124"/>
      <c r="DN80" s="124"/>
      <c r="DO80" s="124"/>
      <c r="DP80" s="124"/>
      <c r="DQ80" s="124"/>
      <c r="DR80" s="124"/>
      <c r="DS80" s="124"/>
      <c r="DT80" s="124"/>
      <c r="DU80" s="124"/>
      <c r="DV80" s="124"/>
      <c r="DW80" s="124"/>
      <c r="DX80" s="124"/>
      <c r="DY80" s="124"/>
      <c r="DZ80" s="124"/>
      <c r="EA80" s="124"/>
      <c r="EB80" s="124"/>
      <c r="EC80" s="124"/>
      <c r="ED80" s="124"/>
      <c r="EE80" s="124"/>
      <c r="EF80" s="124"/>
      <c r="EG80" s="124"/>
      <c r="EH80" s="124"/>
      <c r="EI80" s="124"/>
      <c r="EJ80" s="124"/>
      <c r="EK80" s="124"/>
      <c r="EL80" s="124"/>
      <c r="EM80" s="124"/>
      <c r="EN80" s="124"/>
      <c r="EO80" s="124"/>
      <c r="EP80" s="124"/>
      <c r="EQ80" s="124"/>
      <c r="ER80" s="124"/>
      <c r="ES80" s="124"/>
      <c r="ET80" s="124"/>
      <c r="EU80" s="124"/>
      <c r="EV80" s="124"/>
      <c r="EW80" s="124"/>
      <c r="EX80" s="124"/>
      <c r="EY80" s="124"/>
      <c r="EZ80" s="124"/>
      <c r="FA80" s="124"/>
    </row>
    <row r="81" spans="1:157" hidden="1">
      <c r="A81" s="20"/>
      <c r="B81" s="31" t="s">
        <v>55</v>
      </c>
      <c r="C81" s="29">
        <f t="shared" ref="C81:E87" si="111">F81+I81+R81</f>
        <v>0</v>
      </c>
      <c r="D81" s="29">
        <f t="shared" si="111"/>
        <v>0</v>
      </c>
      <c r="E81" s="29">
        <f t="shared" si="111"/>
        <v>0</v>
      </c>
      <c r="F81" s="29"/>
      <c r="G81" s="29"/>
      <c r="H81" s="29">
        <f t="shared" ref="H81:H87" si="112">F81-G81</f>
        <v>0</v>
      </c>
      <c r="I81" s="29"/>
      <c r="J81" s="29"/>
      <c r="K81" s="29">
        <f t="shared" ref="K81:K87" si="113">I81-J81</f>
        <v>0</v>
      </c>
      <c r="L81" s="29"/>
      <c r="M81" s="29"/>
      <c r="N81" s="29">
        <f t="shared" ref="N81:N87" si="114">L81-M81</f>
        <v>0</v>
      </c>
      <c r="O81" s="29"/>
      <c r="P81" s="29"/>
      <c r="Q81" s="29">
        <f t="shared" ref="Q81:Q87" si="115">O81-P81</f>
        <v>0</v>
      </c>
      <c r="R81" s="29"/>
      <c r="S81" s="29"/>
      <c r="T81" s="29">
        <f t="shared" ref="T81:T87" si="116">R81-S81</f>
        <v>0</v>
      </c>
      <c r="U81" s="29"/>
      <c r="V81" s="29"/>
      <c r="W81" s="29">
        <f t="shared" ref="W81:W87" si="117">U81-V81</f>
        <v>0</v>
      </c>
      <c r="X81" s="26"/>
    </row>
    <row r="82" spans="1:157" hidden="1">
      <c r="A82" s="20"/>
      <c r="B82" s="31" t="s">
        <v>56</v>
      </c>
      <c r="C82" s="29">
        <f t="shared" si="111"/>
        <v>0</v>
      </c>
      <c r="D82" s="29">
        <f t="shared" si="111"/>
        <v>0</v>
      </c>
      <c r="E82" s="29">
        <f t="shared" si="111"/>
        <v>0</v>
      </c>
      <c r="F82" s="29"/>
      <c r="G82" s="29"/>
      <c r="H82" s="29">
        <f t="shared" si="112"/>
        <v>0</v>
      </c>
      <c r="I82" s="29"/>
      <c r="J82" s="29"/>
      <c r="K82" s="29">
        <f t="shared" si="113"/>
        <v>0</v>
      </c>
      <c r="L82" s="29"/>
      <c r="M82" s="29"/>
      <c r="N82" s="29">
        <f t="shared" si="114"/>
        <v>0</v>
      </c>
      <c r="O82" s="29"/>
      <c r="P82" s="29"/>
      <c r="Q82" s="29">
        <f t="shared" si="115"/>
        <v>0</v>
      </c>
      <c r="R82" s="29"/>
      <c r="S82" s="29"/>
      <c r="T82" s="29">
        <f t="shared" si="116"/>
        <v>0</v>
      </c>
      <c r="U82" s="29"/>
      <c r="V82" s="29"/>
      <c r="W82" s="29">
        <f t="shared" si="117"/>
        <v>0</v>
      </c>
      <c r="X82" s="26"/>
    </row>
    <row r="83" spans="1:157" hidden="1">
      <c r="A83" s="20"/>
      <c r="B83" s="31" t="s">
        <v>57</v>
      </c>
      <c r="C83" s="29">
        <f t="shared" si="111"/>
        <v>0</v>
      </c>
      <c r="D83" s="29">
        <f t="shared" si="111"/>
        <v>0</v>
      </c>
      <c r="E83" s="29">
        <f t="shared" si="111"/>
        <v>0</v>
      </c>
      <c r="F83" s="29"/>
      <c r="G83" s="29"/>
      <c r="H83" s="29">
        <f t="shared" si="112"/>
        <v>0</v>
      </c>
      <c r="I83" s="29"/>
      <c r="J83" s="29"/>
      <c r="K83" s="29">
        <f t="shared" si="113"/>
        <v>0</v>
      </c>
      <c r="L83" s="29"/>
      <c r="M83" s="29"/>
      <c r="N83" s="29">
        <f t="shared" si="114"/>
        <v>0</v>
      </c>
      <c r="O83" s="29"/>
      <c r="P83" s="29"/>
      <c r="Q83" s="29">
        <f t="shared" si="115"/>
        <v>0</v>
      </c>
      <c r="R83" s="29"/>
      <c r="S83" s="29"/>
      <c r="T83" s="29">
        <f t="shared" si="116"/>
        <v>0</v>
      </c>
      <c r="U83" s="29"/>
      <c r="V83" s="29"/>
      <c r="W83" s="29">
        <f t="shared" si="117"/>
        <v>0</v>
      </c>
      <c r="X83" s="26"/>
    </row>
    <row r="84" spans="1:157" hidden="1">
      <c r="A84" s="1">
        <v>7</v>
      </c>
      <c r="B84" s="24" t="s">
        <v>74</v>
      </c>
      <c r="C84" s="25">
        <f t="shared" si="111"/>
        <v>0</v>
      </c>
      <c r="D84" s="25">
        <f t="shared" si="111"/>
        <v>0</v>
      </c>
      <c r="E84" s="25">
        <f t="shared" si="111"/>
        <v>0</v>
      </c>
      <c r="F84" s="25"/>
      <c r="G84" s="25"/>
      <c r="H84" s="25">
        <f t="shared" si="112"/>
        <v>0</v>
      </c>
      <c r="I84" s="25"/>
      <c r="J84" s="25"/>
      <c r="K84" s="25">
        <f t="shared" si="113"/>
        <v>0</v>
      </c>
      <c r="L84" s="25"/>
      <c r="M84" s="25"/>
      <c r="N84" s="25">
        <f t="shared" si="114"/>
        <v>0</v>
      </c>
      <c r="O84" s="25"/>
      <c r="P84" s="25"/>
      <c r="Q84" s="25">
        <f t="shared" si="115"/>
        <v>0</v>
      </c>
      <c r="R84" s="25"/>
      <c r="S84" s="25"/>
      <c r="T84" s="25">
        <f t="shared" si="116"/>
        <v>0</v>
      </c>
      <c r="U84" s="25"/>
      <c r="V84" s="25"/>
      <c r="W84" s="25">
        <f t="shared" si="117"/>
        <v>0</v>
      </c>
      <c r="X84" s="26"/>
    </row>
    <row r="85" spans="1:157" hidden="1">
      <c r="A85" s="20"/>
      <c r="B85" s="31" t="s">
        <v>68</v>
      </c>
      <c r="C85" s="29">
        <f t="shared" si="111"/>
        <v>0</v>
      </c>
      <c r="D85" s="29">
        <f t="shared" si="111"/>
        <v>0</v>
      </c>
      <c r="E85" s="29">
        <f t="shared" si="111"/>
        <v>0</v>
      </c>
      <c r="F85" s="29"/>
      <c r="G85" s="29"/>
      <c r="H85" s="29">
        <f t="shared" si="112"/>
        <v>0</v>
      </c>
      <c r="I85" s="29"/>
      <c r="J85" s="29"/>
      <c r="K85" s="29">
        <f t="shared" si="113"/>
        <v>0</v>
      </c>
      <c r="L85" s="29"/>
      <c r="M85" s="29"/>
      <c r="N85" s="29">
        <f t="shared" si="114"/>
        <v>0</v>
      </c>
      <c r="O85" s="29"/>
      <c r="P85" s="29"/>
      <c r="Q85" s="29">
        <f t="shared" si="115"/>
        <v>0</v>
      </c>
      <c r="R85" s="29"/>
      <c r="S85" s="29"/>
      <c r="T85" s="29">
        <f t="shared" si="116"/>
        <v>0</v>
      </c>
      <c r="U85" s="29"/>
      <c r="V85" s="29"/>
      <c r="W85" s="29">
        <f t="shared" si="117"/>
        <v>0</v>
      </c>
      <c r="X85" s="26"/>
    </row>
    <row r="86" spans="1:157" hidden="1">
      <c r="A86" s="20"/>
      <c r="B86" s="31" t="s">
        <v>69</v>
      </c>
      <c r="C86" s="29">
        <f t="shared" si="111"/>
        <v>0</v>
      </c>
      <c r="D86" s="29">
        <f t="shared" si="111"/>
        <v>0</v>
      </c>
      <c r="E86" s="29">
        <f t="shared" si="111"/>
        <v>0</v>
      </c>
      <c r="F86" s="29"/>
      <c r="G86" s="29"/>
      <c r="H86" s="29">
        <f t="shared" si="112"/>
        <v>0</v>
      </c>
      <c r="I86" s="29"/>
      <c r="J86" s="29"/>
      <c r="K86" s="29">
        <f t="shared" si="113"/>
        <v>0</v>
      </c>
      <c r="L86" s="29"/>
      <c r="M86" s="29"/>
      <c r="N86" s="29">
        <f t="shared" si="114"/>
        <v>0</v>
      </c>
      <c r="O86" s="29"/>
      <c r="P86" s="29"/>
      <c r="Q86" s="29">
        <f t="shared" si="115"/>
        <v>0</v>
      </c>
      <c r="R86" s="29"/>
      <c r="S86" s="29"/>
      <c r="T86" s="29">
        <f t="shared" si="116"/>
        <v>0</v>
      </c>
      <c r="U86" s="29"/>
      <c r="V86" s="29"/>
      <c r="W86" s="29">
        <f t="shared" si="117"/>
        <v>0</v>
      </c>
      <c r="X86" s="26"/>
    </row>
    <row r="87" spans="1:157" s="23" customFormat="1" hidden="1">
      <c r="A87" s="1">
        <v>8</v>
      </c>
      <c r="B87" s="24" t="s">
        <v>75</v>
      </c>
      <c r="C87" s="25">
        <f t="shared" si="111"/>
        <v>0</v>
      </c>
      <c r="D87" s="25">
        <f t="shared" si="111"/>
        <v>0</v>
      </c>
      <c r="E87" s="25">
        <f t="shared" si="111"/>
        <v>0</v>
      </c>
      <c r="F87" s="25"/>
      <c r="G87" s="25"/>
      <c r="H87" s="25">
        <f t="shared" si="112"/>
        <v>0</v>
      </c>
      <c r="I87" s="25"/>
      <c r="J87" s="25"/>
      <c r="K87" s="25">
        <f t="shared" si="113"/>
        <v>0</v>
      </c>
      <c r="L87" s="25"/>
      <c r="M87" s="25"/>
      <c r="N87" s="25">
        <f t="shared" si="114"/>
        <v>0</v>
      </c>
      <c r="O87" s="25"/>
      <c r="P87" s="25"/>
      <c r="Q87" s="25">
        <f t="shared" si="115"/>
        <v>0</v>
      </c>
      <c r="R87" s="25"/>
      <c r="S87" s="25"/>
      <c r="T87" s="25">
        <f t="shared" si="116"/>
        <v>0</v>
      </c>
      <c r="U87" s="25"/>
      <c r="V87" s="25"/>
      <c r="W87" s="25">
        <f t="shared" si="117"/>
        <v>0</v>
      </c>
      <c r="X87" s="26"/>
    </row>
    <row r="88" spans="1:157" s="40" customFormat="1" hidden="1">
      <c r="A88" s="36" t="s">
        <v>5</v>
      </c>
      <c r="B88" s="37" t="s">
        <v>76</v>
      </c>
      <c r="C88" s="38">
        <f>C101</f>
        <v>0</v>
      </c>
      <c r="D88" s="38">
        <f t="shared" ref="D88:T88" si="118">D101</f>
        <v>0</v>
      </c>
      <c r="E88" s="38">
        <f t="shared" si="118"/>
        <v>0</v>
      </c>
      <c r="F88" s="38">
        <f t="shared" si="118"/>
        <v>0</v>
      </c>
      <c r="G88" s="38">
        <f t="shared" si="118"/>
        <v>0</v>
      </c>
      <c r="H88" s="38">
        <f t="shared" si="118"/>
        <v>0</v>
      </c>
      <c r="I88" s="38">
        <f t="shared" si="118"/>
        <v>0</v>
      </c>
      <c r="J88" s="38">
        <f t="shared" si="118"/>
        <v>0</v>
      </c>
      <c r="K88" s="38">
        <f t="shared" si="118"/>
        <v>0</v>
      </c>
      <c r="L88" s="38">
        <f t="shared" ref="L88:N88" si="119">L101</f>
        <v>0</v>
      </c>
      <c r="M88" s="38">
        <f t="shared" si="119"/>
        <v>0</v>
      </c>
      <c r="N88" s="38">
        <f t="shared" si="119"/>
        <v>0</v>
      </c>
      <c r="O88" s="38">
        <f t="shared" ref="O88:Q88" si="120">O101</f>
        <v>0</v>
      </c>
      <c r="P88" s="38">
        <f t="shared" si="120"/>
        <v>0</v>
      </c>
      <c r="Q88" s="38">
        <f t="shared" si="120"/>
        <v>0</v>
      </c>
      <c r="R88" s="38">
        <f t="shared" si="118"/>
        <v>0</v>
      </c>
      <c r="S88" s="38">
        <f t="shared" si="118"/>
        <v>0</v>
      </c>
      <c r="T88" s="38">
        <f t="shared" si="118"/>
        <v>0</v>
      </c>
      <c r="U88" s="38">
        <f t="shared" ref="U88:W88" si="121">U101</f>
        <v>0</v>
      </c>
      <c r="V88" s="38">
        <f t="shared" si="121"/>
        <v>0</v>
      </c>
      <c r="W88" s="38">
        <f t="shared" si="121"/>
        <v>0</v>
      </c>
      <c r="X88" s="39"/>
    </row>
    <row r="89" spans="1:157" hidden="1">
      <c r="A89" s="1">
        <v>1</v>
      </c>
      <c r="B89" s="24" t="s">
        <v>34</v>
      </c>
      <c r="C89" s="25">
        <f t="shared" ref="C89:T89" si="122">C90+C91</f>
        <v>0</v>
      </c>
      <c r="D89" s="25">
        <f t="shared" si="122"/>
        <v>0</v>
      </c>
      <c r="E89" s="25">
        <f t="shared" si="122"/>
        <v>0</v>
      </c>
      <c r="F89" s="25">
        <f t="shared" si="122"/>
        <v>0</v>
      </c>
      <c r="G89" s="25">
        <f t="shared" si="122"/>
        <v>0</v>
      </c>
      <c r="H89" s="25">
        <f t="shared" si="122"/>
        <v>0</v>
      </c>
      <c r="I89" s="25">
        <f t="shared" si="122"/>
        <v>0</v>
      </c>
      <c r="J89" s="25">
        <f t="shared" si="122"/>
        <v>0</v>
      </c>
      <c r="K89" s="25">
        <f t="shared" si="122"/>
        <v>0</v>
      </c>
      <c r="L89" s="25">
        <f t="shared" ref="L89:N89" si="123">L90+L91</f>
        <v>0</v>
      </c>
      <c r="M89" s="25">
        <f t="shared" si="123"/>
        <v>0</v>
      </c>
      <c r="N89" s="25">
        <f t="shared" si="123"/>
        <v>0</v>
      </c>
      <c r="O89" s="25">
        <f t="shared" ref="O89:Q89" si="124">O90+O91</f>
        <v>0</v>
      </c>
      <c r="P89" s="25">
        <f t="shared" si="124"/>
        <v>0</v>
      </c>
      <c r="Q89" s="25">
        <f t="shared" si="124"/>
        <v>0</v>
      </c>
      <c r="R89" s="25">
        <f t="shared" si="122"/>
        <v>0</v>
      </c>
      <c r="S89" s="25">
        <f t="shared" si="122"/>
        <v>0</v>
      </c>
      <c r="T89" s="25">
        <f t="shared" si="122"/>
        <v>0</v>
      </c>
      <c r="U89" s="25">
        <f t="shared" ref="U89:W89" si="125">U90+U91</f>
        <v>0</v>
      </c>
      <c r="V89" s="25">
        <f t="shared" si="125"/>
        <v>0</v>
      </c>
      <c r="W89" s="25">
        <f t="shared" si="125"/>
        <v>0</v>
      </c>
      <c r="X89" s="26"/>
    </row>
    <row r="90" spans="1:157" s="19" customFormat="1" hidden="1">
      <c r="A90" s="27"/>
      <c r="B90" s="28" t="s">
        <v>36</v>
      </c>
      <c r="C90" s="29">
        <f t="shared" ref="C90:E91" si="126">F90+I90+R90</f>
        <v>0</v>
      </c>
      <c r="D90" s="29">
        <f t="shared" si="126"/>
        <v>0</v>
      </c>
      <c r="E90" s="29">
        <f t="shared" si="126"/>
        <v>0</v>
      </c>
      <c r="F90" s="29"/>
      <c r="G90" s="29"/>
      <c r="H90" s="29">
        <f>F90-G90</f>
        <v>0</v>
      </c>
      <c r="I90" s="29"/>
      <c r="J90" s="29"/>
      <c r="K90" s="29">
        <f>I90-J90</f>
        <v>0</v>
      </c>
      <c r="L90" s="29"/>
      <c r="M90" s="29"/>
      <c r="N90" s="29">
        <f>L90-M90</f>
        <v>0</v>
      </c>
      <c r="O90" s="29"/>
      <c r="P90" s="29"/>
      <c r="Q90" s="29">
        <f>O90-P90</f>
        <v>0</v>
      </c>
      <c r="R90" s="29"/>
      <c r="S90" s="29"/>
      <c r="T90" s="29">
        <f>R90-S90</f>
        <v>0</v>
      </c>
      <c r="U90" s="29"/>
      <c r="V90" s="29"/>
      <c r="W90" s="29">
        <f>U90-V90</f>
        <v>0</v>
      </c>
      <c r="X90" s="30"/>
    </row>
    <row r="91" spans="1:157" s="34" customFormat="1" hidden="1">
      <c r="A91" s="27"/>
      <c r="B91" s="28" t="s">
        <v>40</v>
      </c>
      <c r="C91" s="29">
        <f t="shared" si="126"/>
        <v>0</v>
      </c>
      <c r="D91" s="29">
        <f t="shared" si="126"/>
        <v>0</v>
      </c>
      <c r="E91" s="29">
        <f t="shared" si="126"/>
        <v>0</v>
      </c>
      <c r="F91" s="29">
        <v>0</v>
      </c>
      <c r="G91" s="29">
        <v>0</v>
      </c>
      <c r="H91" s="29">
        <f>F91-G91</f>
        <v>0</v>
      </c>
      <c r="I91" s="29"/>
      <c r="J91" s="29">
        <f>I91</f>
        <v>0</v>
      </c>
      <c r="K91" s="29">
        <f>I91-J91</f>
        <v>0</v>
      </c>
      <c r="L91" s="29"/>
      <c r="M91" s="29">
        <f>L91</f>
        <v>0</v>
      </c>
      <c r="N91" s="29">
        <f>L91-M91</f>
        <v>0</v>
      </c>
      <c r="O91" s="29"/>
      <c r="P91" s="29">
        <f>O91</f>
        <v>0</v>
      </c>
      <c r="Q91" s="29">
        <f>O91-P91</f>
        <v>0</v>
      </c>
      <c r="R91" s="29"/>
      <c r="S91" s="29">
        <f>R91</f>
        <v>0</v>
      </c>
      <c r="T91" s="29">
        <f>R91-S91</f>
        <v>0</v>
      </c>
      <c r="U91" s="29"/>
      <c r="V91" s="29">
        <f>U91</f>
        <v>0</v>
      </c>
      <c r="W91" s="29">
        <f>U91-V91</f>
        <v>0</v>
      </c>
      <c r="X91" s="33"/>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row>
    <row r="92" spans="1:157" hidden="1">
      <c r="A92" s="1">
        <v>2</v>
      </c>
      <c r="B92" s="24" t="s">
        <v>41</v>
      </c>
      <c r="C92" s="25">
        <f t="shared" ref="C92:T92" si="127">C93+C94</f>
        <v>0</v>
      </c>
      <c r="D92" s="25">
        <f t="shared" si="127"/>
        <v>0</v>
      </c>
      <c r="E92" s="25">
        <f t="shared" si="127"/>
        <v>0</v>
      </c>
      <c r="F92" s="25">
        <f t="shared" si="127"/>
        <v>0</v>
      </c>
      <c r="G92" s="25">
        <f t="shared" si="127"/>
        <v>0</v>
      </c>
      <c r="H92" s="25">
        <f t="shared" si="127"/>
        <v>0</v>
      </c>
      <c r="I92" s="25">
        <f t="shared" si="127"/>
        <v>0</v>
      </c>
      <c r="J92" s="25">
        <f t="shared" si="127"/>
        <v>0</v>
      </c>
      <c r="K92" s="25">
        <f t="shared" si="127"/>
        <v>0</v>
      </c>
      <c r="L92" s="25">
        <f t="shared" ref="L92:N92" si="128">L93+L94</f>
        <v>0</v>
      </c>
      <c r="M92" s="25">
        <f t="shared" si="128"/>
        <v>0</v>
      </c>
      <c r="N92" s="25">
        <f t="shared" si="128"/>
        <v>0</v>
      </c>
      <c r="O92" s="25">
        <f t="shared" ref="O92:Q92" si="129">O93+O94</f>
        <v>0</v>
      </c>
      <c r="P92" s="25">
        <f t="shared" si="129"/>
        <v>0</v>
      </c>
      <c r="Q92" s="25">
        <f t="shared" si="129"/>
        <v>0</v>
      </c>
      <c r="R92" s="25">
        <f t="shared" si="127"/>
        <v>0</v>
      </c>
      <c r="S92" s="25">
        <f t="shared" si="127"/>
        <v>0</v>
      </c>
      <c r="T92" s="25">
        <f t="shared" si="127"/>
        <v>0</v>
      </c>
      <c r="U92" s="25">
        <f t="shared" ref="U92:W92" si="130">U93+U94</f>
        <v>0</v>
      </c>
      <c r="V92" s="25">
        <f t="shared" si="130"/>
        <v>0</v>
      </c>
      <c r="W92" s="25">
        <f t="shared" si="130"/>
        <v>0</v>
      </c>
      <c r="X92" s="26"/>
      <c r="Y92" s="124"/>
      <c r="Z92" s="124"/>
      <c r="AA92" s="124"/>
      <c r="AB92" s="124"/>
      <c r="AC92" s="124"/>
      <c r="AD92" s="124"/>
      <c r="AE92" s="124"/>
      <c r="AF92" s="124"/>
      <c r="AG92" s="124"/>
      <c r="AH92" s="124"/>
      <c r="AI92" s="124"/>
      <c r="AJ92" s="124"/>
      <c r="AK92" s="124"/>
      <c r="AL92" s="124"/>
      <c r="AM92" s="124"/>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c r="BK92" s="124"/>
      <c r="BL92" s="124"/>
      <c r="BM92" s="124"/>
      <c r="BN92" s="124"/>
      <c r="BO92" s="124"/>
      <c r="BP92" s="124"/>
      <c r="BQ92" s="124"/>
      <c r="BR92" s="124"/>
      <c r="BS92" s="124"/>
      <c r="BT92" s="124"/>
      <c r="BU92" s="124"/>
      <c r="BV92" s="124"/>
      <c r="BW92" s="124"/>
      <c r="BX92" s="124"/>
      <c r="BY92" s="124"/>
      <c r="BZ92" s="124"/>
      <c r="CA92" s="124"/>
      <c r="CB92" s="124"/>
      <c r="CC92" s="124"/>
      <c r="CD92" s="124"/>
      <c r="CE92" s="124"/>
      <c r="CF92" s="124"/>
      <c r="CG92" s="124"/>
      <c r="CH92" s="124"/>
      <c r="CI92" s="124"/>
      <c r="CJ92" s="124"/>
      <c r="CK92" s="124"/>
      <c r="CL92" s="124"/>
      <c r="CM92" s="124"/>
      <c r="CN92" s="124"/>
      <c r="CO92" s="124"/>
      <c r="CP92" s="124"/>
      <c r="CQ92" s="124"/>
      <c r="CR92" s="124"/>
      <c r="CS92" s="124"/>
      <c r="CT92" s="124"/>
      <c r="CU92" s="124"/>
      <c r="CV92" s="124"/>
      <c r="CW92" s="124"/>
      <c r="CX92" s="124"/>
      <c r="CY92" s="124"/>
      <c r="CZ92" s="124"/>
      <c r="DA92" s="124"/>
      <c r="DB92" s="124"/>
      <c r="DC92" s="124"/>
      <c r="DD92" s="124"/>
      <c r="DE92" s="124"/>
      <c r="DF92" s="124"/>
      <c r="DG92" s="124"/>
      <c r="DH92" s="124"/>
      <c r="DI92" s="124"/>
      <c r="DJ92" s="124"/>
      <c r="DK92" s="124"/>
      <c r="DL92" s="124"/>
      <c r="DM92" s="124"/>
      <c r="DN92" s="124"/>
      <c r="DO92" s="124"/>
      <c r="DP92" s="124"/>
      <c r="DQ92" s="124"/>
      <c r="DR92" s="124"/>
      <c r="DS92" s="124"/>
      <c r="DT92" s="124"/>
      <c r="DU92" s="124"/>
      <c r="DV92" s="124"/>
      <c r="DW92" s="124"/>
      <c r="DX92" s="124"/>
      <c r="DY92" s="124"/>
      <c r="DZ92" s="124"/>
      <c r="EA92" s="124"/>
      <c r="EB92" s="124"/>
      <c r="EC92" s="124"/>
      <c r="ED92" s="124"/>
      <c r="EE92" s="124"/>
      <c r="EF92" s="124"/>
      <c r="EG92" s="124"/>
      <c r="EH92" s="124"/>
      <c r="EI92" s="124"/>
      <c r="EJ92" s="124"/>
      <c r="EK92" s="124"/>
      <c r="EL92" s="124"/>
      <c r="EM92" s="124"/>
      <c r="EN92" s="124"/>
      <c r="EO92" s="124"/>
      <c r="EP92" s="124"/>
      <c r="EQ92" s="124"/>
      <c r="ER92" s="124"/>
      <c r="ES92" s="124"/>
      <c r="ET92" s="124"/>
      <c r="EU92" s="124"/>
      <c r="EV92" s="124"/>
      <c r="EW92" s="124"/>
      <c r="EX92" s="124"/>
      <c r="EY92" s="124"/>
      <c r="EZ92" s="124"/>
      <c r="FA92" s="124"/>
    </row>
    <row r="93" spans="1:157" s="19" customFormat="1" hidden="1">
      <c r="A93" s="27"/>
      <c r="B93" s="28" t="s">
        <v>36</v>
      </c>
      <c r="C93" s="29">
        <f t="shared" ref="C93:E94" si="131">F93+I93+R93</f>
        <v>0</v>
      </c>
      <c r="D93" s="29">
        <f t="shared" si="131"/>
        <v>0</v>
      </c>
      <c r="E93" s="29">
        <f t="shared" si="131"/>
        <v>0</v>
      </c>
      <c r="F93" s="29"/>
      <c r="G93" s="29"/>
      <c r="H93" s="29">
        <f>F93-G93</f>
        <v>0</v>
      </c>
      <c r="I93" s="29"/>
      <c r="J93" s="29"/>
      <c r="K93" s="29">
        <f>I93-J93</f>
        <v>0</v>
      </c>
      <c r="L93" s="29"/>
      <c r="M93" s="29"/>
      <c r="N93" s="29">
        <f>L93-M93</f>
        <v>0</v>
      </c>
      <c r="O93" s="29"/>
      <c r="P93" s="29"/>
      <c r="Q93" s="29">
        <f>O93-P93</f>
        <v>0</v>
      </c>
      <c r="R93" s="29"/>
      <c r="S93" s="29"/>
      <c r="T93" s="29">
        <f>R93-S93</f>
        <v>0</v>
      </c>
      <c r="U93" s="29"/>
      <c r="V93" s="29"/>
      <c r="W93" s="29">
        <f>U93-V93</f>
        <v>0</v>
      </c>
      <c r="X93" s="30"/>
    </row>
    <row r="94" spans="1:157" s="34" customFormat="1" hidden="1">
      <c r="A94" s="27"/>
      <c r="B94" s="28" t="s">
        <v>40</v>
      </c>
      <c r="C94" s="29">
        <f t="shared" si="131"/>
        <v>0</v>
      </c>
      <c r="D94" s="29">
        <f t="shared" si="131"/>
        <v>0</v>
      </c>
      <c r="E94" s="29">
        <f t="shared" si="131"/>
        <v>0</v>
      </c>
      <c r="F94" s="29">
        <v>0</v>
      </c>
      <c r="G94" s="29">
        <v>0</v>
      </c>
      <c r="H94" s="29">
        <f>F94-G94</f>
        <v>0</v>
      </c>
      <c r="I94" s="29"/>
      <c r="J94" s="29">
        <f>I94</f>
        <v>0</v>
      </c>
      <c r="K94" s="29">
        <f>I94-J94</f>
        <v>0</v>
      </c>
      <c r="L94" s="29"/>
      <c r="M94" s="29">
        <f>L94</f>
        <v>0</v>
      </c>
      <c r="N94" s="29">
        <f>L94-M94</f>
        <v>0</v>
      </c>
      <c r="O94" s="29"/>
      <c r="P94" s="29">
        <f>O94</f>
        <v>0</v>
      </c>
      <c r="Q94" s="29">
        <f>O94-P94</f>
        <v>0</v>
      </c>
      <c r="R94" s="29"/>
      <c r="S94" s="29">
        <f>R94</f>
        <v>0</v>
      </c>
      <c r="T94" s="29">
        <f>R94-S94</f>
        <v>0</v>
      </c>
      <c r="U94" s="29"/>
      <c r="V94" s="29">
        <f>U94</f>
        <v>0</v>
      </c>
      <c r="W94" s="29">
        <f>U94-V94</f>
        <v>0</v>
      </c>
      <c r="X94" s="33"/>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row>
    <row r="95" spans="1:157" hidden="1">
      <c r="A95" s="1">
        <v>3</v>
      </c>
      <c r="B95" s="24" t="s">
        <v>77</v>
      </c>
      <c r="C95" s="25">
        <f t="shared" ref="C95:T95" si="132">C96+C97</f>
        <v>0</v>
      </c>
      <c r="D95" s="25">
        <f t="shared" si="132"/>
        <v>0</v>
      </c>
      <c r="E95" s="25">
        <f t="shared" si="132"/>
        <v>0</v>
      </c>
      <c r="F95" s="25">
        <f t="shared" si="132"/>
        <v>0</v>
      </c>
      <c r="G95" s="25">
        <f t="shared" si="132"/>
        <v>0</v>
      </c>
      <c r="H95" s="25">
        <f t="shared" si="132"/>
        <v>0</v>
      </c>
      <c r="I95" s="25">
        <f t="shared" si="132"/>
        <v>0</v>
      </c>
      <c r="J95" s="25">
        <f t="shared" si="132"/>
        <v>0</v>
      </c>
      <c r="K95" s="25">
        <f t="shared" si="132"/>
        <v>0</v>
      </c>
      <c r="L95" s="25">
        <f t="shared" ref="L95:N95" si="133">L96+L97</f>
        <v>0</v>
      </c>
      <c r="M95" s="25">
        <f t="shared" si="133"/>
        <v>0</v>
      </c>
      <c r="N95" s="25">
        <f t="shared" si="133"/>
        <v>0</v>
      </c>
      <c r="O95" s="25">
        <f t="shared" ref="O95:Q95" si="134">O96+O97</f>
        <v>0</v>
      </c>
      <c r="P95" s="25">
        <f t="shared" si="134"/>
        <v>0</v>
      </c>
      <c r="Q95" s="25">
        <f t="shared" si="134"/>
        <v>0</v>
      </c>
      <c r="R95" s="25">
        <f t="shared" si="132"/>
        <v>0</v>
      </c>
      <c r="S95" s="25">
        <f t="shared" si="132"/>
        <v>0</v>
      </c>
      <c r="T95" s="25">
        <f t="shared" si="132"/>
        <v>0</v>
      </c>
      <c r="U95" s="25">
        <f t="shared" ref="U95:W95" si="135">U96+U97</f>
        <v>0</v>
      </c>
      <c r="V95" s="25">
        <f t="shared" si="135"/>
        <v>0</v>
      </c>
      <c r="W95" s="25">
        <f t="shared" si="135"/>
        <v>0</v>
      </c>
      <c r="X95" s="26"/>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c r="BA95" s="124"/>
      <c r="BB95" s="124"/>
      <c r="BC95" s="124"/>
      <c r="BD95" s="124"/>
      <c r="BE95" s="124"/>
      <c r="BF95" s="124"/>
      <c r="BG95" s="124"/>
      <c r="BH95" s="124"/>
      <c r="BI95" s="124"/>
      <c r="BJ95" s="124"/>
      <c r="BK95" s="124"/>
      <c r="BL95" s="124"/>
      <c r="BM95" s="124"/>
      <c r="BN95" s="124"/>
      <c r="BO95" s="124"/>
      <c r="BP95" s="124"/>
      <c r="BQ95" s="124"/>
      <c r="BR95" s="124"/>
      <c r="BS95" s="124"/>
      <c r="BT95" s="124"/>
      <c r="BU95" s="124"/>
      <c r="BV95" s="124"/>
      <c r="BW95" s="124"/>
      <c r="BX95" s="124"/>
      <c r="BY95" s="124"/>
      <c r="BZ95" s="124"/>
      <c r="CA95" s="124"/>
      <c r="CB95" s="124"/>
      <c r="CC95" s="124"/>
      <c r="CD95" s="124"/>
      <c r="CE95" s="124"/>
      <c r="CF95" s="124"/>
      <c r="CG95" s="124"/>
      <c r="CH95" s="124"/>
      <c r="CI95" s="124"/>
      <c r="CJ95" s="124"/>
      <c r="CK95" s="124"/>
      <c r="CL95" s="124"/>
      <c r="CM95" s="124"/>
      <c r="CN95" s="124"/>
      <c r="CO95" s="124"/>
      <c r="CP95" s="124"/>
      <c r="CQ95" s="124"/>
      <c r="CR95" s="124"/>
      <c r="CS95" s="124"/>
      <c r="CT95" s="124"/>
      <c r="CU95" s="124"/>
      <c r="CV95" s="124"/>
      <c r="CW95" s="124"/>
      <c r="CX95" s="124"/>
      <c r="CY95" s="124"/>
      <c r="CZ95" s="124"/>
      <c r="DA95" s="124"/>
      <c r="DB95" s="124"/>
      <c r="DC95" s="124"/>
      <c r="DD95" s="124"/>
      <c r="DE95" s="124"/>
      <c r="DF95" s="124"/>
      <c r="DG95" s="124"/>
      <c r="DH95" s="124"/>
      <c r="DI95" s="124"/>
      <c r="DJ95" s="124"/>
      <c r="DK95" s="124"/>
      <c r="DL95" s="124"/>
      <c r="DM95" s="124"/>
      <c r="DN95" s="124"/>
      <c r="DO95" s="124"/>
      <c r="DP95" s="124"/>
      <c r="DQ95" s="124"/>
      <c r="DR95" s="124"/>
      <c r="DS95" s="124"/>
      <c r="DT95" s="124"/>
      <c r="DU95" s="124"/>
      <c r="DV95" s="124"/>
      <c r="DW95" s="124"/>
      <c r="DX95" s="124"/>
      <c r="DY95" s="124"/>
      <c r="DZ95" s="124"/>
      <c r="EA95" s="124"/>
      <c r="EB95" s="124"/>
      <c r="EC95" s="124"/>
      <c r="ED95" s="124"/>
      <c r="EE95" s="124"/>
      <c r="EF95" s="124"/>
      <c r="EG95" s="124"/>
      <c r="EH95" s="124"/>
      <c r="EI95" s="124"/>
      <c r="EJ95" s="124"/>
      <c r="EK95" s="124"/>
      <c r="EL95" s="124"/>
      <c r="EM95" s="124"/>
      <c r="EN95" s="124"/>
      <c r="EO95" s="124"/>
      <c r="EP95" s="124"/>
      <c r="EQ95" s="124"/>
      <c r="ER95" s="124"/>
      <c r="ES95" s="124"/>
      <c r="ET95" s="124"/>
      <c r="EU95" s="124"/>
      <c r="EV95" s="124"/>
      <c r="EW95" s="124"/>
      <c r="EX95" s="124"/>
      <c r="EY95" s="124"/>
      <c r="EZ95" s="124"/>
      <c r="FA95" s="124"/>
    </row>
    <row r="96" spans="1:157" s="19" customFormat="1" hidden="1">
      <c r="A96" s="27"/>
      <c r="B96" s="28" t="s">
        <v>36</v>
      </c>
      <c r="C96" s="29">
        <f t="shared" ref="C96:E97" si="136">F96+I96+R96</f>
        <v>0</v>
      </c>
      <c r="D96" s="29">
        <f t="shared" si="136"/>
        <v>0</v>
      </c>
      <c r="E96" s="29">
        <f t="shared" si="136"/>
        <v>0</v>
      </c>
      <c r="F96" s="29"/>
      <c r="G96" s="29"/>
      <c r="H96" s="29">
        <f>F96-G96</f>
        <v>0</v>
      </c>
      <c r="I96" s="29"/>
      <c r="J96" s="29"/>
      <c r="K96" s="29">
        <f>I96-J96</f>
        <v>0</v>
      </c>
      <c r="L96" s="29"/>
      <c r="M96" s="29"/>
      <c r="N96" s="29">
        <f>L96-M96</f>
        <v>0</v>
      </c>
      <c r="O96" s="29"/>
      <c r="P96" s="29"/>
      <c r="Q96" s="29">
        <f>O96-P96</f>
        <v>0</v>
      </c>
      <c r="R96" s="29"/>
      <c r="S96" s="29"/>
      <c r="T96" s="29">
        <f>R96-S96</f>
        <v>0</v>
      </c>
      <c r="U96" s="29"/>
      <c r="V96" s="29"/>
      <c r="W96" s="29">
        <f>U96-V96</f>
        <v>0</v>
      </c>
      <c r="X96" s="30"/>
    </row>
    <row r="97" spans="1:157" s="34" customFormat="1" hidden="1">
      <c r="A97" s="27"/>
      <c r="B97" s="28" t="s">
        <v>40</v>
      </c>
      <c r="C97" s="29">
        <f t="shared" si="136"/>
        <v>0</v>
      </c>
      <c r="D97" s="29">
        <f t="shared" si="136"/>
        <v>0</v>
      </c>
      <c r="E97" s="29">
        <f t="shared" si="136"/>
        <v>0</v>
      </c>
      <c r="F97" s="29">
        <v>0</v>
      </c>
      <c r="G97" s="29">
        <v>0</v>
      </c>
      <c r="H97" s="29">
        <f>F97-G97</f>
        <v>0</v>
      </c>
      <c r="I97" s="29"/>
      <c r="J97" s="29">
        <f>I97</f>
        <v>0</v>
      </c>
      <c r="K97" s="29">
        <f>I97-J97</f>
        <v>0</v>
      </c>
      <c r="L97" s="29"/>
      <c r="M97" s="29">
        <f>L97</f>
        <v>0</v>
      </c>
      <c r="N97" s="29">
        <f>L97-M97</f>
        <v>0</v>
      </c>
      <c r="O97" s="29"/>
      <c r="P97" s="29">
        <f>O97</f>
        <v>0</v>
      </c>
      <c r="Q97" s="29">
        <f>O97-P97</f>
        <v>0</v>
      </c>
      <c r="R97" s="29"/>
      <c r="S97" s="29">
        <f>R97</f>
        <v>0</v>
      </c>
      <c r="T97" s="29">
        <f>R97-S97</f>
        <v>0</v>
      </c>
      <c r="U97" s="29"/>
      <c r="V97" s="29">
        <f>U97</f>
        <v>0</v>
      </c>
      <c r="W97" s="29">
        <f>U97-V97</f>
        <v>0</v>
      </c>
      <c r="X97" s="33"/>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row>
    <row r="98" spans="1:157" hidden="1">
      <c r="A98" s="1">
        <v>4</v>
      </c>
      <c r="B98" s="24" t="s">
        <v>44</v>
      </c>
      <c r="C98" s="25">
        <f t="shared" ref="C98:T98" si="137">C99+C100</f>
        <v>0</v>
      </c>
      <c r="D98" s="25">
        <f t="shared" si="137"/>
        <v>0</v>
      </c>
      <c r="E98" s="25">
        <f t="shared" si="137"/>
        <v>0</v>
      </c>
      <c r="F98" s="25">
        <f t="shared" si="137"/>
        <v>0</v>
      </c>
      <c r="G98" s="25">
        <f t="shared" si="137"/>
        <v>0</v>
      </c>
      <c r="H98" s="25">
        <f t="shared" si="137"/>
        <v>0</v>
      </c>
      <c r="I98" s="25">
        <f t="shared" si="137"/>
        <v>0</v>
      </c>
      <c r="J98" s="25">
        <f t="shared" si="137"/>
        <v>0</v>
      </c>
      <c r="K98" s="25">
        <f t="shared" si="137"/>
        <v>0</v>
      </c>
      <c r="L98" s="25">
        <f t="shared" ref="L98:N98" si="138">L99+L100</f>
        <v>0</v>
      </c>
      <c r="M98" s="25">
        <f t="shared" si="138"/>
        <v>0</v>
      </c>
      <c r="N98" s="25">
        <f t="shared" si="138"/>
        <v>0</v>
      </c>
      <c r="O98" s="25">
        <f t="shared" ref="O98:Q98" si="139">O99+O100</f>
        <v>0</v>
      </c>
      <c r="P98" s="25">
        <f t="shared" si="139"/>
        <v>0</v>
      </c>
      <c r="Q98" s="25">
        <f t="shared" si="139"/>
        <v>0</v>
      </c>
      <c r="R98" s="25">
        <f t="shared" si="137"/>
        <v>0</v>
      </c>
      <c r="S98" s="25">
        <f t="shared" si="137"/>
        <v>0</v>
      </c>
      <c r="T98" s="25">
        <f t="shared" si="137"/>
        <v>0</v>
      </c>
      <c r="U98" s="25">
        <f t="shared" ref="U98:W98" si="140">U99+U100</f>
        <v>0</v>
      </c>
      <c r="V98" s="25">
        <f t="shared" si="140"/>
        <v>0</v>
      </c>
      <c r="W98" s="25">
        <f t="shared" si="140"/>
        <v>0</v>
      </c>
      <c r="X98" s="26"/>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4"/>
      <c r="BQ98" s="124"/>
      <c r="BR98" s="124"/>
      <c r="BS98" s="124"/>
      <c r="BT98" s="124"/>
      <c r="BU98" s="124"/>
      <c r="BV98" s="124"/>
      <c r="BW98" s="124"/>
      <c r="BX98" s="124"/>
      <c r="BY98" s="124"/>
      <c r="BZ98" s="124"/>
      <c r="CA98" s="124"/>
      <c r="CB98" s="124"/>
      <c r="CC98" s="124"/>
      <c r="CD98" s="124"/>
      <c r="CE98" s="124"/>
      <c r="CF98" s="124"/>
      <c r="CG98" s="124"/>
      <c r="CH98" s="124"/>
      <c r="CI98" s="124"/>
      <c r="CJ98" s="124"/>
      <c r="CK98" s="124"/>
      <c r="CL98" s="124"/>
      <c r="CM98" s="124"/>
      <c r="CN98" s="124"/>
      <c r="CO98" s="124"/>
      <c r="CP98" s="124"/>
      <c r="CQ98" s="124"/>
      <c r="CR98" s="124"/>
      <c r="CS98" s="124"/>
      <c r="CT98" s="124"/>
      <c r="CU98" s="124"/>
      <c r="CV98" s="124"/>
      <c r="CW98" s="124"/>
      <c r="CX98" s="124"/>
      <c r="CY98" s="124"/>
      <c r="CZ98" s="124"/>
      <c r="DA98" s="124"/>
      <c r="DB98" s="124"/>
      <c r="DC98" s="124"/>
      <c r="DD98" s="124"/>
      <c r="DE98" s="124"/>
      <c r="DF98" s="124"/>
      <c r="DG98" s="124"/>
      <c r="DH98" s="124"/>
      <c r="DI98" s="124"/>
      <c r="DJ98" s="124"/>
      <c r="DK98" s="124"/>
      <c r="DL98" s="124"/>
      <c r="DM98" s="124"/>
      <c r="DN98" s="124"/>
      <c r="DO98" s="124"/>
      <c r="DP98" s="124"/>
      <c r="DQ98" s="124"/>
      <c r="DR98" s="124"/>
      <c r="DS98" s="124"/>
      <c r="DT98" s="124"/>
      <c r="DU98" s="124"/>
      <c r="DV98" s="124"/>
      <c r="DW98" s="124"/>
      <c r="DX98" s="124"/>
      <c r="DY98" s="124"/>
      <c r="DZ98" s="124"/>
      <c r="EA98" s="124"/>
      <c r="EB98" s="124"/>
      <c r="EC98" s="124"/>
      <c r="ED98" s="124"/>
      <c r="EE98" s="124"/>
      <c r="EF98" s="124"/>
      <c r="EG98" s="124"/>
      <c r="EH98" s="124"/>
      <c r="EI98" s="124"/>
      <c r="EJ98" s="124"/>
      <c r="EK98" s="124"/>
      <c r="EL98" s="124"/>
      <c r="EM98" s="124"/>
      <c r="EN98" s="124"/>
      <c r="EO98" s="124"/>
      <c r="EP98" s="124"/>
      <c r="EQ98" s="124"/>
      <c r="ER98" s="124"/>
      <c r="ES98" s="124"/>
      <c r="ET98" s="124"/>
      <c r="EU98" s="124"/>
      <c r="EV98" s="124"/>
      <c r="EW98" s="124"/>
      <c r="EX98" s="124"/>
      <c r="EY98" s="124"/>
      <c r="EZ98" s="124"/>
      <c r="FA98" s="124"/>
    </row>
    <row r="99" spans="1:157" s="19" customFormat="1" hidden="1">
      <c r="A99" s="27"/>
      <c r="B99" s="28" t="s">
        <v>36</v>
      </c>
      <c r="C99" s="29">
        <f t="shared" ref="C99:E100" si="141">F99+I99+R99</f>
        <v>0</v>
      </c>
      <c r="D99" s="29">
        <f t="shared" si="141"/>
        <v>0</v>
      </c>
      <c r="E99" s="29">
        <f t="shared" si="141"/>
        <v>0</v>
      </c>
      <c r="F99" s="29"/>
      <c r="G99" s="29"/>
      <c r="H99" s="29">
        <f>F99-G99</f>
        <v>0</v>
      </c>
      <c r="I99" s="29"/>
      <c r="J99" s="29"/>
      <c r="K99" s="29">
        <f>I99-J99</f>
        <v>0</v>
      </c>
      <c r="L99" s="29"/>
      <c r="M99" s="29"/>
      <c r="N99" s="29">
        <f>L99-M99</f>
        <v>0</v>
      </c>
      <c r="O99" s="29"/>
      <c r="P99" s="29"/>
      <c r="Q99" s="29">
        <f>O99-P99</f>
        <v>0</v>
      </c>
      <c r="R99" s="29"/>
      <c r="S99" s="29"/>
      <c r="T99" s="29">
        <f>R99-S99</f>
        <v>0</v>
      </c>
      <c r="U99" s="29"/>
      <c r="V99" s="29"/>
      <c r="W99" s="29">
        <f>U99-V99</f>
        <v>0</v>
      </c>
      <c r="X99" s="30"/>
    </row>
    <row r="100" spans="1:157" s="34" customFormat="1" hidden="1">
      <c r="A100" s="27"/>
      <c r="B100" s="28" t="s">
        <v>40</v>
      </c>
      <c r="C100" s="29">
        <f t="shared" si="141"/>
        <v>0</v>
      </c>
      <c r="D100" s="29">
        <f t="shared" si="141"/>
        <v>0</v>
      </c>
      <c r="E100" s="29">
        <f t="shared" si="141"/>
        <v>0</v>
      </c>
      <c r="F100" s="29">
        <v>0</v>
      </c>
      <c r="G100" s="29">
        <v>0</v>
      </c>
      <c r="H100" s="29">
        <f>F100-G100</f>
        <v>0</v>
      </c>
      <c r="I100" s="29"/>
      <c r="J100" s="29">
        <f>I100</f>
        <v>0</v>
      </c>
      <c r="K100" s="29">
        <f>I100-J100</f>
        <v>0</v>
      </c>
      <c r="L100" s="29"/>
      <c r="M100" s="29">
        <f>L100</f>
        <v>0</v>
      </c>
      <c r="N100" s="29">
        <f>L100-M100</f>
        <v>0</v>
      </c>
      <c r="O100" s="29"/>
      <c r="P100" s="29">
        <f>O100</f>
        <v>0</v>
      </c>
      <c r="Q100" s="29">
        <f>O100-P100</f>
        <v>0</v>
      </c>
      <c r="R100" s="29"/>
      <c r="S100" s="29">
        <f>R100</f>
        <v>0</v>
      </c>
      <c r="T100" s="29">
        <f>R100-S100</f>
        <v>0</v>
      </c>
      <c r="U100" s="29"/>
      <c r="V100" s="29">
        <f>U100</f>
        <v>0</v>
      </c>
      <c r="W100" s="29">
        <f>U100-V100</f>
        <v>0</v>
      </c>
      <c r="X100" s="33"/>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row>
    <row r="101" spans="1:157" hidden="1">
      <c r="A101" s="1">
        <v>5</v>
      </c>
      <c r="B101" s="24" t="s">
        <v>78</v>
      </c>
      <c r="C101" s="25">
        <f t="shared" ref="C101:T101" si="142">C102+C103</f>
        <v>0</v>
      </c>
      <c r="D101" s="25">
        <f t="shared" si="142"/>
        <v>0</v>
      </c>
      <c r="E101" s="25">
        <f t="shared" si="142"/>
        <v>0</v>
      </c>
      <c r="F101" s="25">
        <f t="shared" si="142"/>
        <v>0</v>
      </c>
      <c r="G101" s="25">
        <f t="shared" si="142"/>
        <v>0</v>
      </c>
      <c r="H101" s="25">
        <f t="shared" si="142"/>
        <v>0</v>
      </c>
      <c r="I101" s="25">
        <f t="shared" si="142"/>
        <v>0</v>
      </c>
      <c r="J101" s="25">
        <f t="shared" si="142"/>
        <v>0</v>
      </c>
      <c r="K101" s="25">
        <f t="shared" si="142"/>
        <v>0</v>
      </c>
      <c r="L101" s="25">
        <f t="shared" ref="L101:N101" si="143">L102+L103</f>
        <v>0</v>
      </c>
      <c r="M101" s="25">
        <f t="shared" si="143"/>
        <v>0</v>
      </c>
      <c r="N101" s="25">
        <f t="shared" si="143"/>
        <v>0</v>
      </c>
      <c r="O101" s="25">
        <f t="shared" ref="O101:Q101" si="144">O102+O103</f>
        <v>0</v>
      </c>
      <c r="P101" s="25">
        <f t="shared" si="144"/>
        <v>0</v>
      </c>
      <c r="Q101" s="25">
        <f t="shared" si="144"/>
        <v>0</v>
      </c>
      <c r="R101" s="25">
        <f t="shared" si="142"/>
        <v>0</v>
      </c>
      <c r="S101" s="25">
        <f t="shared" si="142"/>
        <v>0</v>
      </c>
      <c r="T101" s="25">
        <f t="shared" si="142"/>
        <v>0</v>
      </c>
      <c r="U101" s="25">
        <f t="shared" ref="U101:W101" si="145">U102+U103</f>
        <v>0</v>
      </c>
      <c r="V101" s="25">
        <f t="shared" si="145"/>
        <v>0</v>
      </c>
      <c r="W101" s="25">
        <f t="shared" si="145"/>
        <v>0</v>
      </c>
      <c r="X101" s="26"/>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24"/>
      <c r="CN101" s="124"/>
      <c r="CO101" s="124"/>
      <c r="CP101" s="124"/>
      <c r="CQ101" s="124"/>
      <c r="CR101" s="124"/>
      <c r="CS101" s="124"/>
      <c r="CT101" s="124"/>
      <c r="CU101" s="124"/>
      <c r="CV101" s="124"/>
      <c r="CW101" s="124"/>
      <c r="CX101" s="124"/>
      <c r="CY101" s="124"/>
      <c r="CZ101" s="124"/>
      <c r="DA101" s="124"/>
      <c r="DB101" s="124"/>
      <c r="DC101" s="124"/>
      <c r="DD101" s="124"/>
      <c r="DE101" s="124"/>
      <c r="DF101" s="124"/>
      <c r="DG101" s="124"/>
      <c r="DH101" s="124"/>
      <c r="DI101" s="124"/>
      <c r="DJ101" s="124"/>
      <c r="DK101" s="124"/>
      <c r="DL101" s="124"/>
      <c r="DM101" s="124"/>
      <c r="DN101" s="124"/>
      <c r="DO101" s="124"/>
      <c r="DP101" s="124"/>
      <c r="DQ101" s="124"/>
      <c r="DR101" s="124"/>
      <c r="DS101" s="124"/>
      <c r="DT101" s="124"/>
      <c r="DU101" s="124"/>
      <c r="DV101" s="124"/>
      <c r="DW101" s="124"/>
      <c r="DX101" s="124"/>
      <c r="DY101" s="124"/>
      <c r="DZ101" s="124"/>
      <c r="EA101" s="124"/>
      <c r="EB101" s="124"/>
      <c r="EC101" s="124"/>
      <c r="ED101" s="124"/>
      <c r="EE101" s="124"/>
      <c r="EF101" s="124"/>
      <c r="EG101" s="124"/>
      <c r="EH101" s="124"/>
      <c r="EI101" s="124"/>
      <c r="EJ101" s="124"/>
      <c r="EK101" s="124"/>
      <c r="EL101" s="124"/>
      <c r="EM101" s="124"/>
      <c r="EN101" s="124"/>
      <c r="EO101" s="124"/>
      <c r="EP101" s="124"/>
      <c r="EQ101" s="124"/>
      <c r="ER101" s="124"/>
      <c r="ES101" s="124"/>
      <c r="ET101" s="124"/>
      <c r="EU101" s="124"/>
      <c r="EV101" s="124"/>
      <c r="EW101" s="124"/>
      <c r="EX101" s="124"/>
      <c r="EY101" s="124"/>
      <c r="EZ101" s="124"/>
      <c r="FA101" s="124"/>
    </row>
    <row r="102" spans="1:157" s="19" customFormat="1" hidden="1">
      <c r="A102" s="27"/>
      <c r="B102" s="28" t="s">
        <v>36</v>
      </c>
      <c r="C102" s="29">
        <f t="shared" ref="C102:E103" si="146">F102+I102+R102</f>
        <v>0</v>
      </c>
      <c r="D102" s="29">
        <f t="shared" si="146"/>
        <v>0</v>
      </c>
      <c r="E102" s="29">
        <f t="shared" si="146"/>
        <v>0</v>
      </c>
      <c r="F102" s="29"/>
      <c r="G102" s="29"/>
      <c r="H102" s="29">
        <f>F102-G102</f>
        <v>0</v>
      </c>
      <c r="I102" s="29"/>
      <c r="J102" s="29"/>
      <c r="K102" s="29">
        <f>I102-J102</f>
        <v>0</v>
      </c>
      <c r="L102" s="29"/>
      <c r="M102" s="29"/>
      <c r="N102" s="29">
        <f>L102-M102</f>
        <v>0</v>
      </c>
      <c r="O102" s="29"/>
      <c r="P102" s="29"/>
      <c r="Q102" s="29">
        <f>O102-P102</f>
        <v>0</v>
      </c>
      <c r="R102" s="29"/>
      <c r="S102" s="29"/>
      <c r="T102" s="29">
        <f>R102-S102</f>
        <v>0</v>
      </c>
      <c r="U102" s="29"/>
      <c r="V102" s="29"/>
      <c r="W102" s="29">
        <f>U102-V102</f>
        <v>0</v>
      </c>
      <c r="X102" s="30"/>
    </row>
    <row r="103" spans="1:157" s="34" customFormat="1" hidden="1">
      <c r="A103" s="27"/>
      <c r="B103" s="28" t="s">
        <v>40</v>
      </c>
      <c r="C103" s="29">
        <f t="shared" si="146"/>
        <v>0</v>
      </c>
      <c r="D103" s="29">
        <f t="shared" si="146"/>
        <v>0</v>
      </c>
      <c r="E103" s="29">
        <f t="shared" si="146"/>
        <v>0</v>
      </c>
      <c r="F103" s="29">
        <v>0</v>
      </c>
      <c r="G103" s="29">
        <v>0</v>
      </c>
      <c r="H103" s="29">
        <f>F103-G103</f>
        <v>0</v>
      </c>
      <c r="I103" s="29"/>
      <c r="J103" s="29">
        <f>I103</f>
        <v>0</v>
      </c>
      <c r="K103" s="29">
        <f>I103-J103</f>
        <v>0</v>
      </c>
      <c r="L103" s="29"/>
      <c r="M103" s="29">
        <f>L103</f>
        <v>0</v>
      </c>
      <c r="N103" s="29">
        <f>L103-M103</f>
        <v>0</v>
      </c>
      <c r="O103" s="29"/>
      <c r="P103" s="29">
        <f>O103</f>
        <v>0</v>
      </c>
      <c r="Q103" s="29">
        <f>O103-P103</f>
        <v>0</v>
      </c>
      <c r="R103" s="29"/>
      <c r="S103" s="29">
        <f>R103</f>
        <v>0</v>
      </c>
      <c r="T103" s="29">
        <f>R103-S103</f>
        <v>0</v>
      </c>
      <c r="U103" s="29"/>
      <c r="V103" s="29">
        <f>U103</f>
        <v>0</v>
      </c>
      <c r="W103" s="29">
        <f>U103-V103</f>
        <v>0</v>
      </c>
      <c r="X103" s="33"/>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row>
    <row r="104" spans="1:157" hidden="1">
      <c r="A104" s="1">
        <v>6</v>
      </c>
      <c r="B104" s="24" t="s">
        <v>59</v>
      </c>
      <c r="C104" s="25">
        <f t="shared" ref="C104:T104" si="147">C105+C106</f>
        <v>0</v>
      </c>
      <c r="D104" s="25">
        <f t="shared" si="147"/>
        <v>0</v>
      </c>
      <c r="E104" s="25">
        <f t="shared" si="147"/>
        <v>0</v>
      </c>
      <c r="F104" s="25">
        <f t="shared" si="147"/>
        <v>0</v>
      </c>
      <c r="G104" s="25">
        <f t="shared" si="147"/>
        <v>0</v>
      </c>
      <c r="H104" s="25">
        <f t="shared" si="147"/>
        <v>0</v>
      </c>
      <c r="I104" s="25">
        <f t="shared" si="147"/>
        <v>0</v>
      </c>
      <c r="J104" s="25">
        <f t="shared" si="147"/>
        <v>0</v>
      </c>
      <c r="K104" s="25">
        <f t="shared" si="147"/>
        <v>0</v>
      </c>
      <c r="L104" s="25">
        <f t="shared" ref="L104:N104" si="148">L105+L106</f>
        <v>0</v>
      </c>
      <c r="M104" s="25">
        <f t="shared" si="148"/>
        <v>0</v>
      </c>
      <c r="N104" s="25">
        <f t="shared" si="148"/>
        <v>0</v>
      </c>
      <c r="O104" s="25">
        <f t="shared" ref="O104:Q104" si="149">O105+O106</f>
        <v>0</v>
      </c>
      <c r="P104" s="25">
        <f t="shared" si="149"/>
        <v>0</v>
      </c>
      <c r="Q104" s="25">
        <f t="shared" si="149"/>
        <v>0</v>
      </c>
      <c r="R104" s="25">
        <f t="shared" si="147"/>
        <v>0</v>
      </c>
      <c r="S104" s="25">
        <f t="shared" si="147"/>
        <v>0</v>
      </c>
      <c r="T104" s="25">
        <f t="shared" si="147"/>
        <v>0</v>
      </c>
      <c r="U104" s="25">
        <f t="shared" ref="U104:W104" si="150">U105+U106</f>
        <v>0</v>
      </c>
      <c r="V104" s="25">
        <f t="shared" si="150"/>
        <v>0</v>
      </c>
      <c r="W104" s="25">
        <f t="shared" si="150"/>
        <v>0</v>
      </c>
      <c r="X104" s="26"/>
    </row>
    <row r="105" spans="1:157" s="19" customFormat="1" hidden="1">
      <c r="A105" s="27"/>
      <c r="B105" s="28" t="s">
        <v>36</v>
      </c>
      <c r="C105" s="29">
        <f t="shared" ref="C105:E106" si="151">F105+I105+R105</f>
        <v>0</v>
      </c>
      <c r="D105" s="29">
        <f t="shared" si="151"/>
        <v>0</v>
      </c>
      <c r="E105" s="29">
        <f t="shared" si="151"/>
        <v>0</v>
      </c>
      <c r="F105" s="29"/>
      <c r="G105" s="29"/>
      <c r="H105" s="29">
        <f>F105-G105</f>
        <v>0</v>
      </c>
      <c r="I105" s="29"/>
      <c r="J105" s="29"/>
      <c r="K105" s="29">
        <f>I105-J105</f>
        <v>0</v>
      </c>
      <c r="L105" s="29"/>
      <c r="M105" s="29"/>
      <c r="N105" s="29">
        <f>L105-M105</f>
        <v>0</v>
      </c>
      <c r="O105" s="29"/>
      <c r="P105" s="29"/>
      <c r="Q105" s="29">
        <f>O105-P105</f>
        <v>0</v>
      </c>
      <c r="R105" s="29"/>
      <c r="S105" s="29"/>
      <c r="T105" s="29">
        <f>R105-S105</f>
        <v>0</v>
      </c>
      <c r="U105" s="29"/>
      <c r="V105" s="29"/>
      <c r="W105" s="29">
        <f>U105-V105</f>
        <v>0</v>
      </c>
      <c r="X105" s="30"/>
    </row>
    <row r="106" spans="1:157" s="34" customFormat="1" hidden="1">
      <c r="A106" s="27"/>
      <c r="B106" s="28" t="s">
        <v>40</v>
      </c>
      <c r="C106" s="29">
        <f t="shared" si="151"/>
        <v>0</v>
      </c>
      <c r="D106" s="29">
        <f t="shared" si="151"/>
        <v>0</v>
      </c>
      <c r="E106" s="29">
        <f t="shared" si="151"/>
        <v>0</v>
      </c>
      <c r="F106" s="29">
        <v>0</v>
      </c>
      <c r="G106" s="29">
        <v>0</v>
      </c>
      <c r="H106" s="29">
        <f>F106-G106</f>
        <v>0</v>
      </c>
      <c r="I106" s="29"/>
      <c r="J106" s="29">
        <f>I106</f>
        <v>0</v>
      </c>
      <c r="K106" s="29">
        <f>I106-J106</f>
        <v>0</v>
      </c>
      <c r="L106" s="29"/>
      <c r="M106" s="29">
        <f>L106</f>
        <v>0</v>
      </c>
      <c r="N106" s="29">
        <f>L106-M106</f>
        <v>0</v>
      </c>
      <c r="O106" s="29"/>
      <c r="P106" s="29">
        <f>O106</f>
        <v>0</v>
      </c>
      <c r="Q106" s="29">
        <f>O106-P106</f>
        <v>0</v>
      </c>
      <c r="R106" s="29"/>
      <c r="S106" s="29">
        <f>R106</f>
        <v>0</v>
      </c>
      <c r="T106" s="29">
        <f>R106-S106</f>
        <v>0</v>
      </c>
      <c r="U106" s="29"/>
      <c r="V106" s="29">
        <f>U106</f>
        <v>0</v>
      </c>
      <c r="W106" s="29">
        <f>U106-V106</f>
        <v>0</v>
      </c>
      <c r="X106" s="33"/>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row>
    <row r="107" spans="1:157" s="40" customFormat="1" hidden="1">
      <c r="A107" s="36" t="s">
        <v>79</v>
      </c>
      <c r="B107" s="37" t="s">
        <v>80</v>
      </c>
      <c r="C107" s="38">
        <f>C120</f>
        <v>0</v>
      </c>
      <c r="D107" s="38">
        <f t="shared" ref="D107:T107" si="152">D120</f>
        <v>0</v>
      </c>
      <c r="E107" s="38">
        <f t="shared" si="152"/>
        <v>0</v>
      </c>
      <c r="F107" s="38">
        <f t="shared" si="152"/>
        <v>0</v>
      </c>
      <c r="G107" s="38">
        <f t="shared" si="152"/>
        <v>0</v>
      </c>
      <c r="H107" s="38">
        <f t="shared" si="152"/>
        <v>0</v>
      </c>
      <c r="I107" s="38">
        <f t="shared" si="152"/>
        <v>0</v>
      </c>
      <c r="J107" s="38">
        <f t="shared" si="152"/>
        <v>0</v>
      </c>
      <c r="K107" s="38">
        <f t="shared" si="152"/>
        <v>0</v>
      </c>
      <c r="L107" s="38">
        <f t="shared" ref="L107:N107" si="153">L120</f>
        <v>0</v>
      </c>
      <c r="M107" s="38">
        <f t="shared" si="153"/>
        <v>0</v>
      </c>
      <c r="N107" s="38">
        <f t="shared" si="153"/>
        <v>0</v>
      </c>
      <c r="O107" s="38">
        <f t="shared" ref="O107:Q107" si="154">O120</f>
        <v>0</v>
      </c>
      <c r="P107" s="38">
        <f t="shared" si="154"/>
        <v>0</v>
      </c>
      <c r="Q107" s="38">
        <f t="shared" si="154"/>
        <v>0</v>
      </c>
      <c r="R107" s="38">
        <f t="shared" si="152"/>
        <v>0</v>
      </c>
      <c r="S107" s="38">
        <f t="shared" si="152"/>
        <v>0</v>
      </c>
      <c r="T107" s="38">
        <f t="shared" si="152"/>
        <v>0</v>
      </c>
      <c r="U107" s="38">
        <f t="shared" ref="U107:W107" si="155">U120</f>
        <v>0</v>
      </c>
      <c r="V107" s="38">
        <f t="shared" si="155"/>
        <v>0</v>
      </c>
      <c r="W107" s="38">
        <f t="shared" si="155"/>
        <v>0</v>
      </c>
      <c r="X107" s="39"/>
    </row>
    <row r="108" spans="1:157" hidden="1">
      <c r="A108" s="1">
        <v>1</v>
      </c>
      <c r="B108" s="24" t="s">
        <v>34</v>
      </c>
      <c r="C108" s="25">
        <f t="shared" ref="C108:T108" si="156">C109+C110</f>
        <v>0</v>
      </c>
      <c r="D108" s="25">
        <f t="shared" si="156"/>
        <v>0</v>
      </c>
      <c r="E108" s="25">
        <f t="shared" si="156"/>
        <v>0</v>
      </c>
      <c r="F108" s="25">
        <f t="shared" si="156"/>
        <v>0</v>
      </c>
      <c r="G108" s="25">
        <f t="shared" si="156"/>
        <v>0</v>
      </c>
      <c r="H108" s="25">
        <f t="shared" si="156"/>
        <v>0</v>
      </c>
      <c r="I108" s="25">
        <f t="shared" si="156"/>
        <v>0</v>
      </c>
      <c r="J108" s="25">
        <f t="shared" si="156"/>
        <v>0</v>
      </c>
      <c r="K108" s="25">
        <f t="shared" si="156"/>
        <v>0</v>
      </c>
      <c r="L108" s="25">
        <f t="shared" ref="L108:N108" si="157">L109+L110</f>
        <v>0</v>
      </c>
      <c r="M108" s="25">
        <f t="shared" si="157"/>
        <v>0</v>
      </c>
      <c r="N108" s="25">
        <f t="shared" si="157"/>
        <v>0</v>
      </c>
      <c r="O108" s="25">
        <f t="shared" ref="O108:Q108" si="158">O109+O110</f>
        <v>0</v>
      </c>
      <c r="P108" s="25">
        <f t="shared" si="158"/>
        <v>0</v>
      </c>
      <c r="Q108" s="25">
        <f t="shared" si="158"/>
        <v>0</v>
      </c>
      <c r="R108" s="25">
        <f t="shared" si="156"/>
        <v>0</v>
      </c>
      <c r="S108" s="25">
        <f t="shared" si="156"/>
        <v>0</v>
      </c>
      <c r="T108" s="25">
        <f t="shared" si="156"/>
        <v>0</v>
      </c>
      <c r="U108" s="25">
        <f t="shared" ref="U108:W108" si="159">U109+U110</f>
        <v>0</v>
      </c>
      <c r="V108" s="25">
        <f t="shared" si="159"/>
        <v>0</v>
      </c>
      <c r="W108" s="25">
        <f t="shared" si="159"/>
        <v>0</v>
      </c>
      <c r="X108" s="26"/>
    </row>
    <row r="109" spans="1:157" s="19" customFormat="1" hidden="1">
      <c r="A109" s="27" t="s">
        <v>35</v>
      </c>
      <c r="B109" s="28" t="s">
        <v>36</v>
      </c>
      <c r="C109" s="29">
        <f t="shared" ref="C109:E110" si="160">F109+I109+R109</f>
        <v>0</v>
      </c>
      <c r="D109" s="29">
        <f t="shared" si="160"/>
        <v>0</v>
      </c>
      <c r="E109" s="29">
        <f t="shared" si="160"/>
        <v>0</v>
      </c>
      <c r="F109" s="29"/>
      <c r="G109" s="29"/>
      <c r="H109" s="29">
        <f>F109-G109</f>
        <v>0</v>
      </c>
      <c r="I109" s="29"/>
      <c r="J109" s="29"/>
      <c r="K109" s="29">
        <f>I109-J109</f>
        <v>0</v>
      </c>
      <c r="L109" s="29"/>
      <c r="M109" s="29"/>
      <c r="N109" s="29">
        <f>L109-M109</f>
        <v>0</v>
      </c>
      <c r="O109" s="29"/>
      <c r="P109" s="29"/>
      <c r="Q109" s="29">
        <f>O109-P109</f>
        <v>0</v>
      </c>
      <c r="R109" s="29"/>
      <c r="S109" s="29"/>
      <c r="T109" s="29">
        <f>R109-S109</f>
        <v>0</v>
      </c>
      <c r="U109" s="29"/>
      <c r="V109" s="29"/>
      <c r="W109" s="29">
        <f>U109-V109</f>
        <v>0</v>
      </c>
      <c r="X109" s="30"/>
    </row>
    <row r="110" spans="1:157" s="34" customFormat="1" hidden="1">
      <c r="A110" s="27" t="s">
        <v>39</v>
      </c>
      <c r="B110" s="28" t="s">
        <v>40</v>
      </c>
      <c r="C110" s="29">
        <f t="shared" si="160"/>
        <v>0</v>
      </c>
      <c r="D110" s="29">
        <f t="shared" si="160"/>
        <v>0</v>
      </c>
      <c r="E110" s="29">
        <f t="shared" si="160"/>
        <v>0</v>
      </c>
      <c r="F110" s="29">
        <v>0</v>
      </c>
      <c r="G110" s="29">
        <v>0</v>
      </c>
      <c r="H110" s="29">
        <f>F110-G110</f>
        <v>0</v>
      </c>
      <c r="I110" s="29"/>
      <c r="J110" s="29">
        <f>I110</f>
        <v>0</v>
      </c>
      <c r="K110" s="29">
        <f>I110-J110</f>
        <v>0</v>
      </c>
      <c r="L110" s="29"/>
      <c r="M110" s="29">
        <f>L110</f>
        <v>0</v>
      </c>
      <c r="N110" s="29">
        <f>L110-M110</f>
        <v>0</v>
      </c>
      <c r="O110" s="29"/>
      <c r="P110" s="29">
        <f>O110</f>
        <v>0</v>
      </c>
      <c r="Q110" s="29">
        <f>O110-P110</f>
        <v>0</v>
      </c>
      <c r="R110" s="29"/>
      <c r="S110" s="29">
        <f>R110</f>
        <v>0</v>
      </c>
      <c r="T110" s="29">
        <f>R110-S110</f>
        <v>0</v>
      </c>
      <c r="U110" s="29"/>
      <c r="V110" s="29">
        <f>U110</f>
        <v>0</v>
      </c>
      <c r="W110" s="29">
        <f>U110-V110</f>
        <v>0</v>
      </c>
      <c r="X110" s="33"/>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row>
    <row r="111" spans="1:157" hidden="1">
      <c r="A111" s="1">
        <v>2</v>
      </c>
      <c r="B111" s="24" t="s">
        <v>41</v>
      </c>
      <c r="C111" s="25">
        <f t="shared" ref="C111:T111" si="161">C112+C113</f>
        <v>0</v>
      </c>
      <c r="D111" s="25">
        <f t="shared" si="161"/>
        <v>0</v>
      </c>
      <c r="E111" s="25">
        <f t="shared" si="161"/>
        <v>0</v>
      </c>
      <c r="F111" s="25">
        <f t="shared" si="161"/>
        <v>0</v>
      </c>
      <c r="G111" s="25">
        <f t="shared" si="161"/>
        <v>0</v>
      </c>
      <c r="H111" s="25">
        <f t="shared" si="161"/>
        <v>0</v>
      </c>
      <c r="I111" s="25">
        <f t="shared" si="161"/>
        <v>0</v>
      </c>
      <c r="J111" s="25">
        <f t="shared" si="161"/>
        <v>0</v>
      </c>
      <c r="K111" s="25">
        <f t="shared" si="161"/>
        <v>0</v>
      </c>
      <c r="L111" s="25">
        <f t="shared" ref="L111:N111" si="162">L112+L113</f>
        <v>0</v>
      </c>
      <c r="M111" s="25">
        <f t="shared" si="162"/>
        <v>0</v>
      </c>
      <c r="N111" s="25">
        <f t="shared" si="162"/>
        <v>0</v>
      </c>
      <c r="O111" s="25">
        <f t="shared" ref="O111:Q111" si="163">O112+O113</f>
        <v>0</v>
      </c>
      <c r="P111" s="25">
        <f t="shared" si="163"/>
        <v>0</v>
      </c>
      <c r="Q111" s="25">
        <f t="shared" si="163"/>
        <v>0</v>
      </c>
      <c r="R111" s="25">
        <f t="shared" si="161"/>
        <v>0</v>
      </c>
      <c r="S111" s="25">
        <f t="shared" si="161"/>
        <v>0</v>
      </c>
      <c r="T111" s="25">
        <f t="shared" si="161"/>
        <v>0</v>
      </c>
      <c r="U111" s="25">
        <f t="shared" ref="U111:W111" si="164">U112+U113</f>
        <v>0</v>
      </c>
      <c r="V111" s="25">
        <f t="shared" si="164"/>
        <v>0</v>
      </c>
      <c r="W111" s="25">
        <f t="shared" si="164"/>
        <v>0</v>
      </c>
      <c r="X111" s="26"/>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24"/>
      <c r="AT111" s="124"/>
      <c r="AU111" s="124"/>
      <c r="AV111" s="124"/>
      <c r="AW111" s="124"/>
      <c r="AX111" s="124"/>
      <c r="AY111" s="124"/>
      <c r="AZ111" s="124"/>
      <c r="BA111" s="124"/>
      <c r="BB111" s="124"/>
      <c r="BC111" s="124"/>
      <c r="BD111" s="124"/>
      <c r="BE111" s="124"/>
      <c r="BF111" s="124"/>
      <c r="BG111" s="124"/>
      <c r="BH111" s="124"/>
      <c r="BI111" s="124"/>
      <c r="BJ111" s="124"/>
      <c r="BK111" s="124"/>
      <c r="BL111" s="124"/>
      <c r="BM111" s="124"/>
      <c r="BN111" s="124"/>
      <c r="BO111" s="124"/>
      <c r="BP111" s="124"/>
      <c r="BQ111" s="124"/>
      <c r="BR111" s="124"/>
      <c r="BS111" s="124"/>
      <c r="BT111" s="124"/>
      <c r="BU111" s="124"/>
      <c r="BV111" s="124"/>
      <c r="BW111" s="124"/>
      <c r="BX111" s="124"/>
      <c r="BY111" s="124"/>
      <c r="BZ111" s="124"/>
      <c r="CA111" s="124"/>
      <c r="CB111" s="124"/>
      <c r="CC111" s="124"/>
      <c r="CD111" s="124"/>
      <c r="CE111" s="124"/>
      <c r="CF111" s="124"/>
      <c r="CG111" s="124"/>
      <c r="CH111" s="124"/>
      <c r="CI111" s="124"/>
      <c r="CJ111" s="124"/>
      <c r="CK111" s="124"/>
      <c r="CL111" s="124"/>
      <c r="CM111" s="124"/>
      <c r="CN111" s="124"/>
      <c r="CO111" s="124"/>
      <c r="CP111" s="124"/>
      <c r="CQ111" s="124"/>
      <c r="CR111" s="124"/>
      <c r="CS111" s="124"/>
      <c r="CT111" s="124"/>
      <c r="CU111" s="124"/>
      <c r="CV111" s="124"/>
      <c r="CW111" s="124"/>
      <c r="CX111" s="124"/>
      <c r="CY111" s="124"/>
      <c r="CZ111" s="124"/>
      <c r="DA111" s="124"/>
      <c r="DB111" s="124"/>
      <c r="DC111" s="124"/>
      <c r="DD111" s="124"/>
      <c r="DE111" s="124"/>
      <c r="DF111" s="124"/>
      <c r="DG111" s="124"/>
      <c r="DH111" s="124"/>
      <c r="DI111" s="124"/>
      <c r="DJ111" s="124"/>
      <c r="DK111" s="124"/>
      <c r="DL111" s="124"/>
      <c r="DM111" s="124"/>
      <c r="DN111" s="124"/>
      <c r="DO111" s="124"/>
      <c r="DP111" s="124"/>
      <c r="DQ111" s="124"/>
      <c r="DR111" s="124"/>
      <c r="DS111" s="124"/>
      <c r="DT111" s="124"/>
      <c r="DU111" s="124"/>
      <c r="DV111" s="124"/>
      <c r="DW111" s="124"/>
      <c r="DX111" s="124"/>
      <c r="DY111" s="124"/>
      <c r="DZ111" s="124"/>
      <c r="EA111" s="124"/>
      <c r="EB111" s="124"/>
      <c r="EC111" s="124"/>
      <c r="ED111" s="124"/>
      <c r="EE111" s="124"/>
      <c r="EF111" s="124"/>
      <c r="EG111" s="124"/>
      <c r="EH111" s="124"/>
      <c r="EI111" s="124"/>
      <c r="EJ111" s="124"/>
      <c r="EK111" s="124"/>
      <c r="EL111" s="124"/>
      <c r="EM111" s="124"/>
      <c r="EN111" s="124"/>
      <c r="EO111" s="124"/>
      <c r="EP111" s="124"/>
      <c r="EQ111" s="124"/>
      <c r="ER111" s="124"/>
      <c r="ES111" s="124"/>
      <c r="ET111" s="124"/>
      <c r="EU111" s="124"/>
      <c r="EV111" s="124"/>
      <c r="EW111" s="124"/>
      <c r="EX111" s="124"/>
      <c r="EY111" s="124"/>
      <c r="EZ111" s="124"/>
      <c r="FA111" s="124"/>
    </row>
    <row r="112" spans="1:157" s="19" customFormat="1" hidden="1">
      <c r="A112" s="27" t="s">
        <v>42</v>
      </c>
      <c r="B112" s="28" t="s">
        <v>36</v>
      </c>
      <c r="C112" s="29">
        <f t="shared" ref="C112:E113" si="165">F112+I112+R112</f>
        <v>0</v>
      </c>
      <c r="D112" s="29">
        <f t="shared" si="165"/>
        <v>0</v>
      </c>
      <c r="E112" s="29">
        <f t="shared" si="165"/>
        <v>0</v>
      </c>
      <c r="F112" s="29"/>
      <c r="G112" s="29"/>
      <c r="H112" s="29">
        <f>F112-G112</f>
        <v>0</v>
      </c>
      <c r="I112" s="29"/>
      <c r="J112" s="29"/>
      <c r="K112" s="29">
        <f>I112-J112</f>
        <v>0</v>
      </c>
      <c r="L112" s="29"/>
      <c r="M112" s="29"/>
      <c r="N112" s="29">
        <f>L112-M112</f>
        <v>0</v>
      </c>
      <c r="O112" s="29"/>
      <c r="P112" s="29"/>
      <c r="Q112" s="29">
        <f>O112-P112</f>
        <v>0</v>
      </c>
      <c r="R112" s="29"/>
      <c r="S112" s="29"/>
      <c r="T112" s="29">
        <f>R112-S112</f>
        <v>0</v>
      </c>
      <c r="U112" s="29"/>
      <c r="V112" s="29"/>
      <c r="W112" s="29">
        <f>U112-V112</f>
        <v>0</v>
      </c>
      <c r="X112" s="30"/>
    </row>
    <row r="113" spans="1:157" s="34" customFormat="1" hidden="1">
      <c r="A113" s="27" t="s">
        <v>43</v>
      </c>
      <c r="B113" s="28" t="s">
        <v>40</v>
      </c>
      <c r="C113" s="29">
        <f t="shared" si="165"/>
        <v>0</v>
      </c>
      <c r="D113" s="29">
        <f t="shared" si="165"/>
        <v>0</v>
      </c>
      <c r="E113" s="29">
        <f t="shared" si="165"/>
        <v>0</v>
      </c>
      <c r="F113" s="29">
        <v>0</v>
      </c>
      <c r="G113" s="29">
        <v>0</v>
      </c>
      <c r="H113" s="29">
        <f>F113-G113</f>
        <v>0</v>
      </c>
      <c r="I113" s="29"/>
      <c r="J113" s="29">
        <f>I113</f>
        <v>0</v>
      </c>
      <c r="K113" s="29">
        <f>I113-J113</f>
        <v>0</v>
      </c>
      <c r="L113" s="29"/>
      <c r="M113" s="29">
        <f>L113</f>
        <v>0</v>
      </c>
      <c r="N113" s="29">
        <f>L113-M113</f>
        <v>0</v>
      </c>
      <c r="O113" s="29"/>
      <c r="P113" s="29">
        <f>O113</f>
        <v>0</v>
      </c>
      <c r="Q113" s="29">
        <f>O113-P113</f>
        <v>0</v>
      </c>
      <c r="R113" s="29"/>
      <c r="S113" s="29">
        <f>R113</f>
        <v>0</v>
      </c>
      <c r="T113" s="29">
        <f>R113-S113</f>
        <v>0</v>
      </c>
      <c r="U113" s="29"/>
      <c r="V113" s="29">
        <f>U113</f>
        <v>0</v>
      </c>
      <c r="W113" s="29">
        <f>U113-V113</f>
        <v>0</v>
      </c>
      <c r="X113" s="33"/>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row>
    <row r="114" spans="1:157" hidden="1">
      <c r="A114" s="1">
        <v>3</v>
      </c>
      <c r="B114" s="24" t="s">
        <v>77</v>
      </c>
      <c r="C114" s="25">
        <f t="shared" ref="C114:T114" si="166">C115+C116</f>
        <v>0</v>
      </c>
      <c r="D114" s="25">
        <f t="shared" si="166"/>
        <v>0</v>
      </c>
      <c r="E114" s="25">
        <f t="shared" si="166"/>
        <v>0</v>
      </c>
      <c r="F114" s="25">
        <f t="shared" si="166"/>
        <v>0</v>
      </c>
      <c r="G114" s="25">
        <f t="shared" si="166"/>
        <v>0</v>
      </c>
      <c r="H114" s="25">
        <f t="shared" si="166"/>
        <v>0</v>
      </c>
      <c r="I114" s="25">
        <f t="shared" si="166"/>
        <v>0</v>
      </c>
      <c r="J114" s="25">
        <f t="shared" si="166"/>
        <v>0</v>
      </c>
      <c r="K114" s="25">
        <f t="shared" si="166"/>
        <v>0</v>
      </c>
      <c r="L114" s="25">
        <f t="shared" ref="L114:N114" si="167">L115+L116</f>
        <v>0</v>
      </c>
      <c r="M114" s="25">
        <f t="shared" si="167"/>
        <v>0</v>
      </c>
      <c r="N114" s="25">
        <f t="shared" si="167"/>
        <v>0</v>
      </c>
      <c r="O114" s="25">
        <f t="shared" ref="O114:Q114" si="168">O115+O116</f>
        <v>0</v>
      </c>
      <c r="P114" s="25">
        <f t="shared" si="168"/>
        <v>0</v>
      </c>
      <c r="Q114" s="25">
        <f t="shared" si="168"/>
        <v>0</v>
      </c>
      <c r="R114" s="25">
        <f t="shared" si="166"/>
        <v>0</v>
      </c>
      <c r="S114" s="25">
        <f t="shared" si="166"/>
        <v>0</v>
      </c>
      <c r="T114" s="25">
        <f t="shared" si="166"/>
        <v>0</v>
      </c>
      <c r="U114" s="25">
        <f t="shared" ref="U114:W114" si="169">U115+U116</f>
        <v>0</v>
      </c>
      <c r="V114" s="25">
        <f t="shared" si="169"/>
        <v>0</v>
      </c>
      <c r="W114" s="25">
        <f t="shared" si="169"/>
        <v>0</v>
      </c>
      <c r="X114" s="26"/>
      <c r="Y114" s="124"/>
      <c r="Z114" s="124"/>
      <c r="AA114" s="124"/>
      <c r="AB114" s="124"/>
      <c r="AC114" s="124"/>
      <c r="AD114" s="124"/>
      <c r="AE114" s="124"/>
      <c r="AF114" s="124"/>
      <c r="AG114" s="124"/>
      <c r="AH114" s="124"/>
      <c r="AI114" s="124"/>
      <c r="AJ114" s="124"/>
      <c r="AK114" s="124"/>
      <c r="AL114" s="124"/>
      <c r="AM114" s="124"/>
      <c r="AN114" s="124"/>
      <c r="AO114" s="124"/>
      <c r="AP114" s="124"/>
      <c r="AQ114" s="124"/>
      <c r="AR114" s="124"/>
      <c r="AS114" s="124"/>
      <c r="AT114" s="124"/>
      <c r="AU114" s="124"/>
      <c r="AV114" s="124"/>
      <c r="AW114" s="124"/>
      <c r="AX114" s="124"/>
      <c r="AY114" s="124"/>
      <c r="AZ114" s="124"/>
      <c r="BA114" s="124"/>
      <c r="BB114" s="124"/>
      <c r="BC114" s="124"/>
      <c r="BD114" s="124"/>
      <c r="BE114" s="124"/>
      <c r="BF114" s="124"/>
      <c r="BG114" s="124"/>
      <c r="BH114" s="124"/>
      <c r="BI114" s="124"/>
      <c r="BJ114" s="124"/>
      <c r="BK114" s="124"/>
      <c r="BL114" s="124"/>
      <c r="BM114" s="124"/>
      <c r="BN114" s="124"/>
      <c r="BO114" s="124"/>
      <c r="BP114" s="124"/>
      <c r="BQ114" s="124"/>
      <c r="BR114" s="124"/>
      <c r="BS114" s="124"/>
      <c r="BT114" s="124"/>
      <c r="BU114" s="124"/>
      <c r="BV114" s="124"/>
      <c r="BW114" s="124"/>
      <c r="BX114" s="124"/>
      <c r="BY114" s="124"/>
      <c r="BZ114" s="124"/>
      <c r="CA114" s="124"/>
      <c r="CB114" s="124"/>
      <c r="CC114" s="124"/>
      <c r="CD114" s="124"/>
      <c r="CE114" s="124"/>
      <c r="CF114" s="124"/>
      <c r="CG114" s="124"/>
      <c r="CH114" s="124"/>
      <c r="CI114" s="124"/>
      <c r="CJ114" s="124"/>
      <c r="CK114" s="124"/>
      <c r="CL114" s="124"/>
      <c r="CM114" s="124"/>
      <c r="CN114" s="124"/>
      <c r="CO114" s="124"/>
      <c r="CP114" s="124"/>
      <c r="CQ114" s="124"/>
      <c r="CR114" s="124"/>
      <c r="CS114" s="124"/>
      <c r="CT114" s="124"/>
      <c r="CU114" s="124"/>
      <c r="CV114" s="124"/>
      <c r="CW114" s="124"/>
      <c r="CX114" s="124"/>
      <c r="CY114" s="124"/>
      <c r="CZ114" s="124"/>
      <c r="DA114" s="124"/>
      <c r="DB114" s="124"/>
      <c r="DC114" s="124"/>
      <c r="DD114" s="124"/>
      <c r="DE114" s="124"/>
      <c r="DF114" s="124"/>
      <c r="DG114" s="124"/>
      <c r="DH114" s="124"/>
      <c r="DI114" s="124"/>
      <c r="DJ114" s="124"/>
      <c r="DK114" s="124"/>
      <c r="DL114" s="124"/>
      <c r="DM114" s="124"/>
      <c r="DN114" s="124"/>
      <c r="DO114" s="124"/>
      <c r="DP114" s="124"/>
      <c r="DQ114" s="124"/>
      <c r="DR114" s="124"/>
      <c r="DS114" s="124"/>
      <c r="DT114" s="124"/>
      <c r="DU114" s="124"/>
      <c r="DV114" s="124"/>
      <c r="DW114" s="124"/>
      <c r="DX114" s="124"/>
      <c r="DY114" s="124"/>
      <c r="DZ114" s="124"/>
      <c r="EA114" s="124"/>
      <c r="EB114" s="124"/>
      <c r="EC114" s="124"/>
      <c r="ED114" s="124"/>
      <c r="EE114" s="124"/>
      <c r="EF114" s="124"/>
      <c r="EG114" s="124"/>
      <c r="EH114" s="124"/>
      <c r="EI114" s="124"/>
      <c r="EJ114" s="124"/>
      <c r="EK114" s="124"/>
      <c r="EL114" s="124"/>
      <c r="EM114" s="124"/>
      <c r="EN114" s="124"/>
      <c r="EO114" s="124"/>
      <c r="EP114" s="124"/>
      <c r="EQ114" s="124"/>
      <c r="ER114" s="124"/>
      <c r="ES114" s="124"/>
      <c r="ET114" s="124"/>
      <c r="EU114" s="124"/>
      <c r="EV114" s="124"/>
      <c r="EW114" s="124"/>
      <c r="EX114" s="124"/>
      <c r="EY114" s="124"/>
      <c r="EZ114" s="124"/>
      <c r="FA114" s="124"/>
    </row>
    <row r="115" spans="1:157" s="19" customFormat="1" hidden="1">
      <c r="A115" s="27" t="s">
        <v>42</v>
      </c>
      <c r="B115" s="28" t="s">
        <v>36</v>
      </c>
      <c r="C115" s="29">
        <f t="shared" ref="C115:E116" si="170">F115+I115+R115</f>
        <v>0</v>
      </c>
      <c r="D115" s="29">
        <f t="shared" si="170"/>
        <v>0</v>
      </c>
      <c r="E115" s="29">
        <f t="shared" si="170"/>
        <v>0</v>
      </c>
      <c r="F115" s="29"/>
      <c r="G115" s="29"/>
      <c r="H115" s="29">
        <f>F115-G115</f>
        <v>0</v>
      </c>
      <c r="I115" s="29"/>
      <c r="J115" s="29"/>
      <c r="K115" s="29">
        <f>I115-J115</f>
        <v>0</v>
      </c>
      <c r="L115" s="29"/>
      <c r="M115" s="29"/>
      <c r="N115" s="29">
        <f>L115-M115</f>
        <v>0</v>
      </c>
      <c r="O115" s="29"/>
      <c r="P115" s="29"/>
      <c r="Q115" s="29">
        <f>O115-P115</f>
        <v>0</v>
      </c>
      <c r="R115" s="29"/>
      <c r="S115" s="29"/>
      <c r="T115" s="29">
        <f>R115-S115</f>
        <v>0</v>
      </c>
      <c r="U115" s="29"/>
      <c r="V115" s="29"/>
      <c r="W115" s="29">
        <f>U115-V115</f>
        <v>0</v>
      </c>
      <c r="X115" s="30"/>
    </row>
    <row r="116" spans="1:157" s="34" customFormat="1" hidden="1">
      <c r="A116" s="27" t="s">
        <v>43</v>
      </c>
      <c r="B116" s="28" t="s">
        <v>40</v>
      </c>
      <c r="C116" s="29">
        <f t="shared" si="170"/>
        <v>0</v>
      </c>
      <c r="D116" s="29">
        <f t="shared" si="170"/>
        <v>0</v>
      </c>
      <c r="E116" s="29">
        <f t="shared" si="170"/>
        <v>0</v>
      </c>
      <c r="F116" s="29">
        <v>0</v>
      </c>
      <c r="G116" s="29">
        <v>0</v>
      </c>
      <c r="H116" s="29">
        <f>F116-G116</f>
        <v>0</v>
      </c>
      <c r="I116" s="29"/>
      <c r="J116" s="29">
        <f>I116</f>
        <v>0</v>
      </c>
      <c r="K116" s="29">
        <f>I116-J116</f>
        <v>0</v>
      </c>
      <c r="L116" s="29"/>
      <c r="M116" s="29">
        <f>L116</f>
        <v>0</v>
      </c>
      <c r="N116" s="29">
        <f>L116-M116</f>
        <v>0</v>
      </c>
      <c r="O116" s="29"/>
      <c r="P116" s="29">
        <f>O116</f>
        <v>0</v>
      </c>
      <c r="Q116" s="29">
        <f>O116-P116</f>
        <v>0</v>
      </c>
      <c r="R116" s="29"/>
      <c r="S116" s="29">
        <f>R116</f>
        <v>0</v>
      </c>
      <c r="T116" s="29">
        <f>R116-S116</f>
        <v>0</v>
      </c>
      <c r="U116" s="29"/>
      <c r="V116" s="29">
        <f>U116</f>
        <v>0</v>
      </c>
      <c r="W116" s="29">
        <f>U116-V116</f>
        <v>0</v>
      </c>
      <c r="X116" s="33"/>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row>
    <row r="117" spans="1:157" hidden="1">
      <c r="A117" s="1">
        <v>4</v>
      </c>
      <c r="B117" s="24" t="s">
        <v>44</v>
      </c>
      <c r="C117" s="25">
        <f t="shared" ref="C117:T117" si="171">C118+C119</f>
        <v>0</v>
      </c>
      <c r="D117" s="25">
        <f t="shared" si="171"/>
        <v>0</v>
      </c>
      <c r="E117" s="25">
        <f t="shared" si="171"/>
        <v>0</v>
      </c>
      <c r="F117" s="25">
        <f t="shared" si="171"/>
        <v>0</v>
      </c>
      <c r="G117" s="25">
        <f t="shared" si="171"/>
        <v>0</v>
      </c>
      <c r="H117" s="25">
        <f t="shared" si="171"/>
        <v>0</v>
      </c>
      <c r="I117" s="25">
        <f t="shared" si="171"/>
        <v>0</v>
      </c>
      <c r="J117" s="25">
        <f t="shared" si="171"/>
        <v>0</v>
      </c>
      <c r="K117" s="25">
        <f t="shared" si="171"/>
        <v>0</v>
      </c>
      <c r="L117" s="25">
        <f t="shared" ref="L117:N117" si="172">L118+L119</f>
        <v>0</v>
      </c>
      <c r="M117" s="25">
        <f t="shared" si="172"/>
        <v>0</v>
      </c>
      <c r="N117" s="25">
        <f t="shared" si="172"/>
        <v>0</v>
      </c>
      <c r="O117" s="25">
        <f t="shared" ref="O117:Q117" si="173">O118+O119</f>
        <v>0</v>
      </c>
      <c r="P117" s="25">
        <f t="shared" si="173"/>
        <v>0</v>
      </c>
      <c r="Q117" s="25">
        <f t="shared" si="173"/>
        <v>0</v>
      </c>
      <c r="R117" s="25">
        <f t="shared" si="171"/>
        <v>0</v>
      </c>
      <c r="S117" s="25">
        <f t="shared" si="171"/>
        <v>0</v>
      </c>
      <c r="T117" s="25">
        <f t="shared" si="171"/>
        <v>0</v>
      </c>
      <c r="U117" s="25">
        <f t="shared" ref="U117:W117" si="174">U118+U119</f>
        <v>0</v>
      </c>
      <c r="V117" s="25">
        <f t="shared" si="174"/>
        <v>0</v>
      </c>
      <c r="W117" s="25">
        <f t="shared" si="174"/>
        <v>0</v>
      </c>
      <c r="X117" s="26"/>
      <c r="Y117" s="124"/>
      <c r="Z117" s="124"/>
      <c r="AA117" s="124"/>
      <c r="AB117" s="124"/>
      <c r="AC117" s="124"/>
      <c r="AD117" s="124"/>
      <c r="AE117" s="124"/>
      <c r="AF117" s="124"/>
      <c r="AG117" s="124"/>
      <c r="AH117" s="124"/>
      <c r="AI117" s="124"/>
      <c r="AJ117" s="124"/>
      <c r="AK117" s="124"/>
      <c r="AL117" s="124"/>
      <c r="AM117" s="124"/>
      <c r="AN117" s="124"/>
      <c r="AO117" s="124"/>
      <c r="AP117" s="124"/>
      <c r="AQ117" s="124"/>
      <c r="AR117" s="124"/>
      <c r="AS117" s="124"/>
      <c r="AT117" s="124"/>
      <c r="AU117" s="124"/>
      <c r="AV117" s="124"/>
      <c r="AW117" s="124"/>
      <c r="AX117" s="124"/>
      <c r="AY117" s="124"/>
      <c r="AZ117" s="124"/>
      <c r="BA117" s="124"/>
      <c r="BB117" s="124"/>
      <c r="BC117" s="124"/>
      <c r="BD117" s="124"/>
      <c r="BE117" s="124"/>
      <c r="BF117" s="124"/>
      <c r="BG117" s="124"/>
      <c r="BH117" s="124"/>
      <c r="BI117" s="124"/>
      <c r="BJ117" s="124"/>
      <c r="BK117" s="124"/>
      <c r="BL117" s="124"/>
      <c r="BM117" s="124"/>
      <c r="BN117" s="124"/>
      <c r="BO117" s="124"/>
      <c r="BP117" s="124"/>
      <c r="BQ117" s="124"/>
      <c r="BR117" s="124"/>
      <c r="BS117" s="124"/>
      <c r="BT117" s="124"/>
      <c r="BU117" s="124"/>
      <c r="BV117" s="124"/>
      <c r="BW117" s="124"/>
      <c r="BX117" s="124"/>
      <c r="BY117" s="124"/>
      <c r="BZ117" s="124"/>
      <c r="CA117" s="124"/>
      <c r="CB117" s="124"/>
      <c r="CC117" s="124"/>
      <c r="CD117" s="124"/>
      <c r="CE117" s="124"/>
      <c r="CF117" s="124"/>
      <c r="CG117" s="124"/>
      <c r="CH117" s="124"/>
      <c r="CI117" s="124"/>
      <c r="CJ117" s="124"/>
      <c r="CK117" s="124"/>
      <c r="CL117" s="124"/>
      <c r="CM117" s="124"/>
      <c r="CN117" s="124"/>
      <c r="CO117" s="124"/>
      <c r="CP117" s="124"/>
      <c r="CQ117" s="124"/>
      <c r="CR117" s="124"/>
      <c r="CS117" s="124"/>
      <c r="CT117" s="124"/>
      <c r="CU117" s="124"/>
      <c r="CV117" s="124"/>
      <c r="CW117" s="124"/>
      <c r="CX117" s="124"/>
      <c r="CY117" s="124"/>
      <c r="CZ117" s="124"/>
      <c r="DA117" s="124"/>
      <c r="DB117" s="124"/>
      <c r="DC117" s="124"/>
      <c r="DD117" s="124"/>
      <c r="DE117" s="124"/>
      <c r="DF117" s="124"/>
      <c r="DG117" s="124"/>
      <c r="DH117" s="124"/>
      <c r="DI117" s="124"/>
      <c r="DJ117" s="124"/>
      <c r="DK117" s="124"/>
      <c r="DL117" s="124"/>
      <c r="DM117" s="124"/>
      <c r="DN117" s="124"/>
      <c r="DO117" s="124"/>
      <c r="DP117" s="124"/>
      <c r="DQ117" s="124"/>
      <c r="DR117" s="124"/>
      <c r="DS117" s="124"/>
      <c r="DT117" s="124"/>
      <c r="DU117" s="124"/>
      <c r="DV117" s="124"/>
      <c r="DW117" s="124"/>
      <c r="DX117" s="124"/>
      <c r="DY117" s="124"/>
      <c r="DZ117" s="124"/>
      <c r="EA117" s="124"/>
      <c r="EB117" s="124"/>
      <c r="EC117" s="124"/>
      <c r="ED117" s="124"/>
      <c r="EE117" s="124"/>
      <c r="EF117" s="124"/>
      <c r="EG117" s="124"/>
      <c r="EH117" s="124"/>
      <c r="EI117" s="124"/>
      <c r="EJ117" s="124"/>
      <c r="EK117" s="124"/>
      <c r="EL117" s="124"/>
      <c r="EM117" s="124"/>
      <c r="EN117" s="124"/>
      <c r="EO117" s="124"/>
      <c r="EP117" s="124"/>
      <c r="EQ117" s="124"/>
      <c r="ER117" s="124"/>
      <c r="ES117" s="124"/>
      <c r="ET117" s="124"/>
      <c r="EU117" s="124"/>
      <c r="EV117" s="124"/>
      <c r="EW117" s="124"/>
      <c r="EX117" s="124"/>
      <c r="EY117" s="124"/>
      <c r="EZ117" s="124"/>
      <c r="FA117" s="124"/>
    </row>
    <row r="118" spans="1:157" s="19" customFormat="1" hidden="1">
      <c r="A118" s="27"/>
      <c r="B118" s="28" t="s">
        <v>36</v>
      </c>
      <c r="C118" s="29">
        <f t="shared" ref="C118:E119" si="175">F118+I118+R118</f>
        <v>0</v>
      </c>
      <c r="D118" s="29">
        <f t="shared" si="175"/>
        <v>0</v>
      </c>
      <c r="E118" s="29">
        <f t="shared" si="175"/>
        <v>0</v>
      </c>
      <c r="F118" s="29"/>
      <c r="G118" s="29"/>
      <c r="H118" s="29">
        <f>F118-G118</f>
        <v>0</v>
      </c>
      <c r="I118" s="29"/>
      <c r="J118" s="29"/>
      <c r="K118" s="29">
        <f>I118-J118</f>
        <v>0</v>
      </c>
      <c r="L118" s="29"/>
      <c r="M118" s="29"/>
      <c r="N118" s="29">
        <f>L118-M118</f>
        <v>0</v>
      </c>
      <c r="O118" s="29"/>
      <c r="P118" s="29"/>
      <c r="Q118" s="29">
        <f>O118-P118</f>
        <v>0</v>
      </c>
      <c r="R118" s="29"/>
      <c r="S118" s="29"/>
      <c r="T118" s="29">
        <f>R118-S118</f>
        <v>0</v>
      </c>
      <c r="U118" s="29"/>
      <c r="V118" s="29"/>
      <c r="W118" s="29">
        <f>U118-V118</f>
        <v>0</v>
      </c>
      <c r="X118" s="30"/>
    </row>
    <row r="119" spans="1:157" s="34" customFormat="1" hidden="1">
      <c r="A119" s="27"/>
      <c r="B119" s="28" t="s">
        <v>40</v>
      </c>
      <c r="C119" s="29">
        <f t="shared" si="175"/>
        <v>0</v>
      </c>
      <c r="D119" s="29">
        <f t="shared" si="175"/>
        <v>0</v>
      </c>
      <c r="E119" s="29">
        <f t="shared" si="175"/>
        <v>0</v>
      </c>
      <c r="F119" s="29">
        <v>0</v>
      </c>
      <c r="G119" s="29">
        <v>0</v>
      </c>
      <c r="H119" s="29">
        <f>F119-G119</f>
        <v>0</v>
      </c>
      <c r="I119" s="29"/>
      <c r="J119" s="29">
        <f>I119</f>
        <v>0</v>
      </c>
      <c r="K119" s="29">
        <f>I119-J119</f>
        <v>0</v>
      </c>
      <c r="L119" s="29"/>
      <c r="M119" s="29">
        <f>L119</f>
        <v>0</v>
      </c>
      <c r="N119" s="29">
        <f>L119-M119</f>
        <v>0</v>
      </c>
      <c r="O119" s="29"/>
      <c r="P119" s="29">
        <f>O119</f>
        <v>0</v>
      </c>
      <c r="Q119" s="29">
        <f>O119-P119</f>
        <v>0</v>
      </c>
      <c r="R119" s="29"/>
      <c r="S119" s="29">
        <f>R119</f>
        <v>0</v>
      </c>
      <c r="T119" s="29">
        <f>R119-S119</f>
        <v>0</v>
      </c>
      <c r="U119" s="29"/>
      <c r="V119" s="29">
        <f>U119</f>
        <v>0</v>
      </c>
      <c r="W119" s="29">
        <f>U119-V119</f>
        <v>0</v>
      </c>
      <c r="X119" s="33"/>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row>
    <row r="120" spans="1:157" hidden="1">
      <c r="A120" s="1">
        <v>5</v>
      </c>
      <c r="B120" s="24" t="s">
        <v>78</v>
      </c>
      <c r="C120" s="25">
        <f t="shared" ref="C120:T120" si="176">C121+C122</f>
        <v>0</v>
      </c>
      <c r="D120" s="25">
        <f t="shared" si="176"/>
        <v>0</v>
      </c>
      <c r="E120" s="25">
        <f t="shared" si="176"/>
        <v>0</v>
      </c>
      <c r="F120" s="25">
        <f t="shared" si="176"/>
        <v>0</v>
      </c>
      <c r="G120" s="25">
        <f t="shared" si="176"/>
        <v>0</v>
      </c>
      <c r="H120" s="25">
        <f t="shared" si="176"/>
        <v>0</v>
      </c>
      <c r="I120" s="25">
        <f t="shared" si="176"/>
        <v>0</v>
      </c>
      <c r="J120" s="25">
        <f t="shared" si="176"/>
        <v>0</v>
      </c>
      <c r="K120" s="25">
        <f t="shared" si="176"/>
        <v>0</v>
      </c>
      <c r="L120" s="25">
        <f t="shared" ref="L120:N120" si="177">L121+L122</f>
        <v>0</v>
      </c>
      <c r="M120" s="25">
        <f t="shared" si="177"/>
        <v>0</v>
      </c>
      <c r="N120" s="25">
        <f t="shared" si="177"/>
        <v>0</v>
      </c>
      <c r="O120" s="25">
        <f t="shared" ref="O120:Q120" si="178">O121+O122</f>
        <v>0</v>
      </c>
      <c r="P120" s="25">
        <f t="shared" si="178"/>
        <v>0</v>
      </c>
      <c r="Q120" s="25">
        <f t="shared" si="178"/>
        <v>0</v>
      </c>
      <c r="R120" s="25">
        <f t="shared" si="176"/>
        <v>0</v>
      </c>
      <c r="S120" s="25">
        <f t="shared" si="176"/>
        <v>0</v>
      </c>
      <c r="T120" s="25">
        <f t="shared" si="176"/>
        <v>0</v>
      </c>
      <c r="U120" s="25">
        <f t="shared" ref="U120:W120" si="179">U121+U122</f>
        <v>0</v>
      </c>
      <c r="V120" s="25">
        <f t="shared" si="179"/>
        <v>0</v>
      </c>
      <c r="W120" s="25">
        <f t="shared" si="179"/>
        <v>0</v>
      </c>
      <c r="X120" s="26"/>
      <c r="Y120" s="124"/>
      <c r="Z120" s="124"/>
      <c r="AA120" s="124"/>
      <c r="AB120" s="124"/>
      <c r="AC120" s="124"/>
      <c r="AD120" s="124"/>
      <c r="AE120" s="124"/>
      <c r="AF120" s="124"/>
      <c r="AG120" s="124"/>
      <c r="AH120" s="124"/>
      <c r="AI120" s="124"/>
      <c r="AJ120" s="124"/>
      <c r="AK120" s="124"/>
      <c r="AL120" s="124"/>
      <c r="AM120" s="124"/>
      <c r="AN120" s="124"/>
      <c r="AO120" s="124"/>
      <c r="AP120" s="124"/>
      <c r="AQ120" s="124"/>
      <c r="AR120" s="124"/>
      <c r="AS120" s="124"/>
      <c r="AT120" s="124"/>
      <c r="AU120" s="124"/>
      <c r="AV120" s="124"/>
      <c r="AW120" s="124"/>
      <c r="AX120" s="124"/>
      <c r="AY120" s="124"/>
      <c r="AZ120" s="124"/>
      <c r="BA120" s="124"/>
      <c r="BB120" s="124"/>
      <c r="BC120" s="124"/>
      <c r="BD120" s="124"/>
      <c r="BE120" s="124"/>
      <c r="BF120" s="124"/>
      <c r="BG120" s="124"/>
      <c r="BH120" s="124"/>
      <c r="BI120" s="124"/>
      <c r="BJ120" s="124"/>
      <c r="BK120" s="124"/>
      <c r="BL120" s="124"/>
      <c r="BM120" s="124"/>
      <c r="BN120" s="124"/>
      <c r="BO120" s="124"/>
      <c r="BP120" s="124"/>
      <c r="BQ120" s="124"/>
      <c r="BR120" s="124"/>
      <c r="BS120" s="124"/>
      <c r="BT120" s="124"/>
      <c r="BU120" s="124"/>
      <c r="BV120" s="124"/>
      <c r="BW120" s="124"/>
      <c r="BX120" s="124"/>
      <c r="BY120" s="124"/>
      <c r="BZ120" s="124"/>
      <c r="CA120" s="124"/>
      <c r="CB120" s="124"/>
      <c r="CC120" s="124"/>
      <c r="CD120" s="124"/>
      <c r="CE120" s="124"/>
      <c r="CF120" s="124"/>
      <c r="CG120" s="124"/>
      <c r="CH120" s="124"/>
      <c r="CI120" s="124"/>
      <c r="CJ120" s="124"/>
      <c r="CK120" s="124"/>
      <c r="CL120" s="124"/>
      <c r="CM120" s="124"/>
      <c r="CN120" s="124"/>
      <c r="CO120" s="124"/>
      <c r="CP120" s="124"/>
      <c r="CQ120" s="124"/>
      <c r="CR120" s="124"/>
      <c r="CS120" s="124"/>
      <c r="CT120" s="124"/>
      <c r="CU120" s="124"/>
      <c r="CV120" s="124"/>
      <c r="CW120" s="124"/>
      <c r="CX120" s="124"/>
      <c r="CY120" s="124"/>
      <c r="CZ120" s="124"/>
      <c r="DA120" s="124"/>
      <c r="DB120" s="124"/>
      <c r="DC120" s="124"/>
      <c r="DD120" s="124"/>
      <c r="DE120" s="124"/>
      <c r="DF120" s="124"/>
      <c r="DG120" s="124"/>
      <c r="DH120" s="124"/>
      <c r="DI120" s="124"/>
      <c r="DJ120" s="124"/>
      <c r="DK120" s="124"/>
      <c r="DL120" s="124"/>
      <c r="DM120" s="124"/>
      <c r="DN120" s="124"/>
      <c r="DO120" s="124"/>
      <c r="DP120" s="124"/>
      <c r="DQ120" s="124"/>
      <c r="DR120" s="124"/>
      <c r="DS120" s="124"/>
      <c r="DT120" s="124"/>
      <c r="DU120" s="124"/>
      <c r="DV120" s="124"/>
      <c r="DW120" s="124"/>
      <c r="DX120" s="124"/>
      <c r="DY120" s="124"/>
      <c r="DZ120" s="124"/>
      <c r="EA120" s="124"/>
      <c r="EB120" s="124"/>
      <c r="EC120" s="124"/>
      <c r="ED120" s="124"/>
      <c r="EE120" s="124"/>
      <c r="EF120" s="124"/>
      <c r="EG120" s="124"/>
      <c r="EH120" s="124"/>
      <c r="EI120" s="124"/>
      <c r="EJ120" s="124"/>
      <c r="EK120" s="124"/>
      <c r="EL120" s="124"/>
      <c r="EM120" s="124"/>
      <c r="EN120" s="124"/>
      <c r="EO120" s="124"/>
      <c r="EP120" s="124"/>
      <c r="EQ120" s="124"/>
      <c r="ER120" s="124"/>
      <c r="ES120" s="124"/>
      <c r="ET120" s="124"/>
      <c r="EU120" s="124"/>
      <c r="EV120" s="124"/>
      <c r="EW120" s="124"/>
      <c r="EX120" s="124"/>
      <c r="EY120" s="124"/>
      <c r="EZ120" s="124"/>
      <c r="FA120" s="124"/>
    </row>
    <row r="121" spans="1:157" s="19" customFormat="1" hidden="1">
      <c r="A121" s="27"/>
      <c r="B121" s="28" t="s">
        <v>36</v>
      </c>
      <c r="C121" s="29">
        <f t="shared" ref="C121:E122" si="180">F121+I121+R121</f>
        <v>0</v>
      </c>
      <c r="D121" s="29">
        <f t="shared" si="180"/>
        <v>0</v>
      </c>
      <c r="E121" s="29">
        <f t="shared" si="180"/>
        <v>0</v>
      </c>
      <c r="F121" s="29"/>
      <c r="G121" s="29"/>
      <c r="H121" s="29">
        <f>F121-G121</f>
        <v>0</v>
      </c>
      <c r="I121" s="29"/>
      <c r="J121" s="29"/>
      <c r="K121" s="29">
        <f>I121-J121</f>
        <v>0</v>
      </c>
      <c r="L121" s="29"/>
      <c r="M121" s="29"/>
      <c r="N121" s="29">
        <f>L121-M121</f>
        <v>0</v>
      </c>
      <c r="O121" s="29"/>
      <c r="P121" s="29"/>
      <c r="Q121" s="29">
        <f>O121-P121</f>
        <v>0</v>
      </c>
      <c r="R121" s="29"/>
      <c r="S121" s="29"/>
      <c r="T121" s="29">
        <f>R121-S121</f>
        <v>0</v>
      </c>
      <c r="U121" s="29"/>
      <c r="V121" s="29"/>
      <c r="W121" s="29">
        <f>U121-V121</f>
        <v>0</v>
      </c>
      <c r="X121" s="30"/>
    </row>
    <row r="122" spans="1:157" s="34" customFormat="1" hidden="1">
      <c r="A122" s="27"/>
      <c r="B122" s="28" t="s">
        <v>40</v>
      </c>
      <c r="C122" s="29">
        <f t="shared" si="180"/>
        <v>0</v>
      </c>
      <c r="D122" s="29">
        <f t="shared" si="180"/>
        <v>0</v>
      </c>
      <c r="E122" s="29">
        <f t="shared" si="180"/>
        <v>0</v>
      </c>
      <c r="F122" s="29">
        <v>0</v>
      </c>
      <c r="G122" s="29">
        <v>0</v>
      </c>
      <c r="H122" s="29">
        <f>F122-G122</f>
        <v>0</v>
      </c>
      <c r="I122" s="29"/>
      <c r="J122" s="29">
        <f>I122</f>
        <v>0</v>
      </c>
      <c r="K122" s="29">
        <f>I122-J122</f>
        <v>0</v>
      </c>
      <c r="L122" s="29"/>
      <c r="M122" s="29">
        <f>L122</f>
        <v>0</v>
      </c>
      <c r="N122" s="29">
        <f>L122-M122</f>
        <v>0</v>
      </c>
      <c r="O122" s="29"/>
      <c r="P122" s="29">
        <f>O122</f>
        <v>0</v>
      </c>
      <c r="Q122" s="29">
        <f>O122-P122</f>
        <v>0</v>
      </c>
      <c r="R122" s="29"/>
      <c r="S122" s="29">
        <f>R122</f>
        <v>0</v>
      </c>
      <c r="T122" s="29">
        <f>R122-S122</f>
        <v>0</v>
      </c>
      <c r="U122" s="29"/>
      <c r="V122" s="29">
        <f>U122</f>
        <v>0</v>
      </c>
      <c r="W122" s="29">
        <f>U122-V122</f>
        <v>0</v>
      </c>
      <c r="X122" s="33"/>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row>
    <row r="123" spans="1:157" hidden="1">
      <c r="A123" s="1">
        <v>6</v>
      </c>
      <c r="B123" s="24" t="s">
        <v>59</v>
      </c>
      <c r="C123" s="25">
        <f>C124+C125</f>
        <v>0</v>
      </c>
      <c r="D123" s="25">
        <f t="shared" ref="D123:T123" si="181">D124+D125</f>
        <v>0</v>
      </c>
      <c r="E123" s="25">
        <f t="shared" si="181"/>
        <v>0</v>
      </c>
      <c r="F123" s="25">
        <f t="shared" si="181"/>
        <v>0</v>
      </c>
      <c r="G123" s="25">
        <f t="shared" si="181"/>
        <v>0</v>
      </c>
      <c r="H123" s="25">
        <f t="shared" si="181"/>
        <v>0</v>
      </c>
      <c r="I123" s="25">
        <f t="shared" si="181"/>
        <v>0</v>
      </c>
      <c r="J123" s="25">
        <f t="shared" si="181"/>
        <v>0</v>
      </c>
      <c r="K123" s="25">
        <f t="shared" si="181"/>
        <v>0</v>
      </c>
      <c r="L123" s="25">
        <f t="shared" ref="L123:N123" si="182">L124+L125</f>
        <v>0</v>
      </c>
      <c r="M123" s="25">
        <f t="shared" si="182"/>
        <v>0</v>
      </c>
      <c r="N123" s="25">
        <f t="shared" si="182"/>
        <v>0</v>
      </c>
      <c r="O123" s="25">
        <f t="shared" ref="O123:Q123" si="183">O124+O125</f>
        <v>0</v>
      </c>
      <c r="P123" s="25">
        <f t="shared" si="183"/>
        <v>0</v>
      </c>
      <c r="Q123" s="25">
        <f t="shared" si="183"/>
        <v>0</v>
      </c>
      <c r="R123" s="25">
        <f t="shared" si="181"/>
        <v>0</v>
      </c>
      <c r="S123" s="25">
        <f t="shared" si="181"/>
        <v>0</v>
      </c>
      <c r="T123" s="25">
        <f t="shared" si="181"/>
        <v>0</v>
      </c>
      <c r="U123" s="25">
        <f t="shared" ref="U123:W123" si="184">U124+U125</f>
        <v>0</v>
      </c>
      <c r="V123" s="25">
        <f t="shared" si="184"/>
        <v>0</v>
      </c>
      <c r="W123" s="25">
        <f t="shared" si="184"/>
        <v>0</v>
      </c>
      <c r="X123" s="26"/>
    </row>
    <row r="124" spans="1:157" s="19" customFormat="1" hidden="1">
      <c r="A124" s="27"/>
      <c r="B124" s="28" t="s">
        <v>36</v>
      </c>
      <c r="C124" s="29">
        <f t="shared" ref="C124:E125" si="185">F124+I124+R124</f>
        <v>0</v>
      </c>
      <c r="D124" s="29">
        <f t="shared" si="185"/>
        <v>0</v>
      </c>
      <c r="E124" s="29">
        <f t="shared" si="185"/>
        <v>0</v>
      </c>
      <c r="F124" s="29"/>
      <c r="G124" s="29"/>
      <c r="H124" s="29">
        <f>F124-G124</f>
        <v>0</v>
      </c>
      <c r="I124" s="29"/>
      <c r="J124" s="29"/>
      <c r="K124" s="29">
        <f>I124-J124</f>
        <v>0</v>
      </c>
      <c r="L124" s="29"/>
      <c r="M124" s="29"/>
      <c r="N124" s="29">
        <f>L124-M124</f>
        <v>0</v>
      </c>
      <c r="O124" s="29"/>
      <c r="P124" s="29"/>
      <c r="Q124" s="29">
        <f>O124-P124</f>
        <v>0</v>
      </c>
      <c r="R124" s="29"/>
      <c r="S124" s="29"/>
      <c r="T124" s="29">
        <f>R124-S124</f>
        <v>0</v>
      </c>
      <c r="U124" s="29"/>
      <c r="V124" s="29"/>
      <c r="W124" s="29">
        <f>U124-V124</f>
        <v>0</v>
      </c>
      <c r="X124" s="30"/>
    </row>
    <row r="125" spans="1:157" s="34" customFormat="1" hidden="1">
      <c r="A125" s="27"/>
      <c r="B125" s="28" t="s">
        <v>40</v>
      </c>
      <c r="C125" s="29">
        <f t="shared" si="185"/>
        <v>0</v>
      </c>
      <c r="D125" s="29">
        <f t="shared" si="185"/>
        <v>0</v>
      </c>
      <c r="E125" s="29">
        <f t="shared" si="185"/>
        <v>0</v>
      </c>
      <c r="F125" s="29">
        <v>0</v>
      </c>
      <c r="G125" s="29">
        <v>0</v>
      </c>
      <c r="H125" s="29">
        <f>F125-G125</f>
        <v>0</v>
      </c>
      <c r="I125" s="29"/>
      <c r="J125" s="29">
        <f>I125</f>
        <v>0</v>
      </c>
      <c r="K125" s="29">
        <f>I125-J125</f>
        <v>0</v>
      </c>
      <c r="L125" s="29"/>
      <c r="M125" s="29">
        <f>L125</f>
        <v>0</v>
      </c>
      <c r="N125" s="29">
        <f>L125-M125</f>
        <v>0</v>
      </c>
      <c r="O125" s="29"/>
      <c r="P125" s="29">
        <f>O125</f>
        <v>0</v>
      </c>
      <c r="Q125" s="29">
        <f>O125-P125</f>
        <v>0</v>
      </c>
      <c r="R125" s="29"/>
      <c r="S125" s="29">
        <f>R125</f>
        <v>0</v>
      </c>
      <c r="T125" s="29">
        <f>R125-S125</f>
        <v>0</v>
      </c>
      <c r="U125" s="29"/>
      <c r="V125" s="29">
        <f>U125</f>
        <v>0</v>
      </c>
      <c r="W125" s="29">
        <f>U125-V125</f>
        <v>0</v>
      </c>
      <c r="X125" s="33"/>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row>
    <row r="126" spans="1:157" s="17" customFormat="1"/>
    <row r="127" spans="1:157" s="17" customFormat="1"/>
    <row r="128" spans="1:157" s="17" customFormat="1"/>
    <row r="129" s="17" customFormat="1"/>
    <row r="130" s="17" customFormat="1"/>
    <row r="131" s="17" customFormat="1"/>
    <row r="132" s="17" customFormat="1"/>
    <row r="133" s="17" customFormat="1"/>
    <row r="134" s="17" customFormat="1"/>
    <row r="135" s="17" customFormat="1"/>
    <row r="136" s="17" customFormat="1"/>
    <row r="137" s="17" customFormat="1"/>
    <row r="138" s="17" customFormat="1"/>
    <row r="139" s="17" customFormat="1"/>
    <row r="140" s="17" customFormat="1"/>
    <row r="141" s="17" customFormat="1"/>
    <row r="142" s="17" customFormat="1"/>
    <row r="143" s="17" customFormat="1"/>
    <row r="144" s="17" customFormat="1"/>
    <row r="145" s="17" customFormat="1"/>
    <row r="146" s="17" customFormat="1"/>
    <row r="147" s="17" customFormat="1"/>
    <row r="148" s="17" customFormat="1"/>
    <row r="149" s="17" customFormat="1"/>
    <row r="150" s="17" customFormat="1"/>
    <row r="151" s="17" customFormat="1"/>
    <row r="152" s="17" customFormat="1"/>
    <row r="153" s="17" customFormat="1"/>
    <row r="154" s="17" customFormat="1"/>
    <row r="155" s="17" customFormat="1"/>
    <row r="156" s="17" customFormat="1"/>
    <row r="157" s="17" customFormat="1"/>
    <row r="158" s="17" customFormat="1"/>
    <row r="159" s="17" customFormat="1"/>
    <row r="160" s="17" customFormat="1"/>
    <row r="161" s="17" customFormat="1"/>
    <row r="162" s="17" customFormat="1"/>
    <row r="163" s="17" customFormat="1"/>
    <row r="164" s="17" customFormat="1"/>
    <row r="165" s="17" customFormat="1"/>
    <row r="166" s="17" customFormat="1"/>
    <row r="167" s="17" customFormat="1"/>
    <row r="168" s="17" customFormat="1"/>
    <row r="169" s="17" customFormat="1"/>
    <row r="170" s="17" customFormat="1"/>
    <row r="171" s="17" customFormat="1"/>
    <row r="172" s="17" customFormat="1"/>
    <row r="173" s="17" customFormat="1"/>
    <row r="174" s="17" customFormat="1"/>
    <row r="175" s="17" customFormat="1"/>
    <row r="176" s="17" customFormat="1"/>
    <row r="177" s="17" customFormat="1"/>
    <row r="178" s="17" customFormat="1"/>
    <row r="179" s="17" customFormat="1"/>
  </sheetData>
  <mergeCells count="22">
    <mergeCell ref="L6:N6"/>
    <mergeCell ref="U5:V5"/>
    <mergeCell ref="U6:W6"/>
    <mergeCell ref="R6:T6"/>
    <mergeCell ref="O6:Q6"/>
    <mergeCell ref="R5:S5"/>
    <mergeCell ref="M1:N1"/>
    <mergeCell ref="L5:M5"/>
    <mergeCell ref="P1:Q1"/>
    <mergeCell ref="O5:P5"/>
    <mergeCell ref="A6:A7"/>
    <mergeCell ref="B6:B7"/>
    <mergeCell ref="C6:E6"/>
    <mergeCell ref="F6:H6"/>
    <mergeCell ref="I6:K6"/>
    <mergeCell ref="A2:K2"/>
    <mergeCell ref="A3:K3"/>
    <mergeCell ref="I1:K1"/>
    <mergeCell ref="B4:H4"/>
    <mergeCell ref="F5:G5"/>
    <mergeCell ref="I5:J5"/>
    <mergeCell ref="F1:H1"/>
  </mergeCells>
  <pageMargins left="0.56000000000000005" right="0.2" top="0.32" bottom="0.23" header="0.3" footer="0.2"/>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workbookViewId="0">
      <selection activeCell="F11" sqref="F11"/>
    </sheetView>
  </sheetViews>
  <sheetFormatPr defaultColWidth="8.75" defaultRowHeight="15.75"/>
  <cols>
    <col min="1" max="2" width="14" style="134" customWidth="1"/>
    <col min="3" max="3" width="13" style="134" customWidth="1"/>
    <col min="4" max="4" width="16.375" style="150" customWidth="1"/>
    <col min="5" max="5" width="16.75" style="150" customWidth="1"/>
    <col min="6" max="6" width="16.375" style="146" customWidth="1"/>
    <col min="7" max="7" width="45.75" style="134" customWidth="1"/>
    <col min="8" max="8" width="14" style="134" customWidth="1"/>
    <col min="9" max="9" width="14.25" style="134" customWidth="1"/>
    <col min="10" max="15" width="14" style="134" customWidth="1"/>
    <col min="16" max="16" width="11" style="134" customWidth="1"/>
    <col min="17" max="18" width="14" style="134" customWidth="1"/>
    <col min="19" max="20" width="18.125" style="134" customWidth="1"/>
    <col min="21" max="33" width="14" style="134" customWidth="1"/>
    <col min="34" max="35" width="11.25" style="134" customWidth="1"/>
    <col min="36" max="36" width="13" style="134" customWidth="1"/>
    <col min="37" max="37" width="17" style="134" customWidth="1"/>
    <col min="38" max="38" width="14" style="134" customWidth="1"/>
    <col min="39" max="39" width="7.125" style="134" customWidth="1"/>
    <col min="40" max="256" width="8.75" style="134"/>
    <col min="257" max="258" width="14" style="134" customWidth="1"/>
    <col min="259" max="259" width="13" style="134" customWidth="1"/>
    <col min="260" max="260" width="16.375" style="134" customWidth="1"/>
    <col min="261" max="261" width="16.75" style="134" customWidth="1"/>
    <col min="262" max="262" width="16.375" style="134" customWidth="1"/>
    <col min="263" max="263" width="45.75" style="134" customWidth="1"/>
    <col min="264" max="264" width="14" style="134" customWidth="1"/>
    <col min="265" max="265" width="14.25" style="134" customWidth="1"/>
    <col min="266" max="271" width="14" style="134" customWidth="1"/>
    <col min="272" max="272" width="11" style="134" customWidth="1"/>
    <col min="273" max="274" width="14" style="134" customWidth="1"/>
    <col min="275" max="276" width="18.125" style="134" customWidth="1"/>
    <col min="277" max="289" width="14" style="134" customWidth="1"/>
    <col min="290" max="291" width="11.25" style="134" customWidth="1"/>
    <col min="292" max="292" width="13" style="134" customWidth="1"/>
    <col min="293" max="293" width="17" style="134" customWidth="1"/>
    <col min="294" max="294" width="14" style="134" customWidth="1"/>
    <col min="295" max="295" width="7.125" style="134" customWidth="1"/>
    <col min="296" max="512" width="8.75" style="134"/>
    <col min="513" max="514" width="14" style="134" customWidth="1"/>
    <col min="515" max="515" width="13" style="134" customWidth="1"/>
    <col min="516" max="516" width="16.375" style="134" customWidth="1"/>
    <col min="517" max="517" width="16.75" style="134" customWidth="1"/>
    <col min="518" max="518" width="16.375" style="134" customWidth="1"/>
    <col min="519" max="519" width="45.75" style="134" customWidth="1"/>
    <col min="520" max="520" width="14" style="134" customWidth="1"/>
    <col min="521" max="521" width="14.25" style="134" customWidth="1"/>
    <col min="522" max="527" width="14" style="134" customWidth="1"/>
    <col min="528" max="528" width="11" style="134" customWidth="1"/>
    <col min="529" max="530" width="14" style="134" customWidth="1"/>
    <col min="531" max="532" width="18.125" style="134" customWidth="1"/>
    <col min="533" max="545" width="14" style="134" customWidth="1"/>
    <col min="546" max="547" width="11.25" style="134" customWidth="1"/>
    <col min="548" max="548" width="13" style="134" customWidth="1"/>
    <col min="549" max="549" width="17" style="134" customWidth="1"/>
    <col min="550" max="550" width="14" style="134" customWidth="1"/>
    <col min="551" max="551" width="7.125" style="134" customWidth="1"/>
    <col min="552" max="768" width="8.75" style="134"/>
    <col min="769" max="770" width="14" style="134" customWidth="1"/>
    <col min="771" max="771" width="13" style="134" customWidth="1"/>
    <col min="772" max="772" width="16.375" style="134" customWidth="1"/>
    <col min="773" max="773" width="16.75" style="134" customWidth="1"/>
    <col min="774" max="774" width="16.375" style="134" customWidth="1"/>
    <col min="775" max="775" width="45.75" style="134" customWidth="1"/>
    <col min="776" max="776" width="14" style="134" customWidth="1"/>
    <col min="777" max="777" width="14.25" style="134" customWidth="1"/>
    <col min="778" max="783" width="14" style="134" customWidth="1"/>
    <col min="784" max="784" width="11" style="134" customWidth="1"/>
    <col min="785" max="786" width="14" style="134" customWidth="1"/>
    <col min="787" max="788" width="18.125" style="134" customWidth="1"/>
    <col min="789" max="801" width="14" style="134" customWidth="1"/>
    <col min="802" max="803" width="11.25" style="134" customWidth="1"/>
    <col min="804" max="804" width="13" style="134" customWidth="1"/>
    <col min="805" max="805" width="17" style="134" customWidth="1"/>
    <col min="806" max="806" width="14" style="134" customWidth="1"/>
    <col min="807" max="807" width="7.125" style="134" customWidth="1"/>
    <col min="808" max="1024" width="8.75" style="134"/>
    <col min="1025" max="1026" width="14" style="134" customWidth="1"/>
    <col min="1027" max="1027" width="13" style="134" customWidth="1"/>
    <col min="1028" max="1028" width="16.375" style="134" customWidth="1"/>
    <col min="1029" max="1029" width="16.75" style="134" customWidth="1"/>
    <col min="1030" max="1030" width="16.375" style="134" customWidth="1"/>
    <col min="1031" max="1031" width="45.75" style="134" customWidth="1"/>
    <col min="1032" max="1032" width="14" style="134" customWidth="1"/>
    <col min="1033" max="1033" width="14.25" style="134" customWidth="1"/>
    <col min="1034" max="1039" width="14" style="134" customWidth="1"/>
    <col min="1040" max="1040" width="11" style="134" customWidth="1"/>
    <col min="1041" max="1042" width="14" style="134" customWidth="1"/>
    <col min="1043" max="1044" width="18.125" style="134" customWidth="1"/>
    <col min="1045" max="1057" width="14" style="134" customWidth="1"/>
    <col min="1058" max="1059" width="11.25" style="134" customWidth="1"/>
    <col min="1060" max="1060" width="13" style="134" customWidth="1"/>
    <col min="1061" max="1061" width="17" style="134" customWidth="1"/>
    <col min="1062" max="1062" width="14" style="134" customWidth="1"/>
    <col min="1063" max="1063" width="7.125" style="134" customWidth="1"/>
    <col min="1064" max="1280" width="8.75" style="134"/>
    <col min="1281" max="1282" width="14" style="134" customWidth="1"/>
    <col min="1283" max="1283" width="13" style="134" customWidth="1"/>
    <col min="1284" max="1284" width="16.375" style="134" customWidth="1"/>
    <col min="1285" max="1285" width="16.75" style="134" customWidth="1"/>
    <col min="1286" max="1286" width="16.375" style="134" customWidth="1"/>
    <col min="1287" max="1287" width="45.75" style="134" customWidth="1"/>
    <col min="1288" max="1288" width="14" style="134" customWidth="1"/>
    <col min="1289" max="1289" width="14.25" style="134" customWidth="1"/>
    <col min="1290" max="1295" width="14" style="134" customWidth="1"/>
    <col min="1296" max="1296" width="11" style="134" customWidth="1"/>
    <col min="1297" max="1298" width="14" style="134" customWidth="1"/>
    <col min="1299" max="1300" width="18.125" style="134" customWidth="1"/>
    <col min="1301" max="1313" width="14" style="134" customWidth="1"/>
    <col min="1314" max="1315" width="11.25" style="134" customWidth="1"/>
    <col min="1316" max="1316" width="13" style="134" customWidth="1"/>
    <col min="1317" max="1317" width="17" style="134" customWidth="1"/>
    <col min="1318" max="1318" width="14" style="134" customWidth="1"/>
    <col min="1319" max="1319" width="7.125" style="134" customWidth="1"/>
    <col min="1320" max="1536" width="8.75" style="134"/>
    <col min="1537" max="1538" width="14" style="134" customWidth="1"/>
    <col min="1539" max="1539" width="13" style="134" customWidth="1"/>
    <col min="1540" max="1540" width="16.375" style="134" customWidth="1"/>
    <col min="1541" max="1541" width="16.75" style="134" customWidth="1"/>
    <col min="1542" max="1542" width="16.375" style="134" customWidth="1"/>
    <col min="1543" max="1543" width="45.75" style="134" customWidth="1"/>
    <col min="1544" max="1544" width="14" style="134" customWidth="1"/>
    <col min="1545" max="1545" width="14.25" style="134" customWidth="1"/>
    <col min="1546" max="1551" width="14" style="134" customWidth="1"/>
    <col min="1552" max="1552" width="11" style="134" customWidth="1"/>
    <col min="1553" max="1554" width="14" style="134" customWidth="1"/>
    <col min="1555" max="1556" width="18.125" style="134" customWidth="1"/>
    <col min="1557" max="1569" width="14" style="134" customWidth="1"/>
    <col min="1570" max="1571" width="11.25" style="134" customWidth="1"/>
    <col min="1572" max="1572" width="13" style="134" customWidth="1"/>
    <col min="1573" max="1573" width="17" style="134" customWidth="1"/>
    <col min="1574" max="1574" width="14" style="134" customWidth="1"/>
    <col min="1575" max="1575" width="7.125" style="134" customWidth="1"/>
    <col min="1576" max="1792" width="8.75" style="134"/>
    <col min="1793" max="1794" width="14" style="134" customWidth="1"/>
    <col min="1795" max="1795" width="13" style="134" customWidth="1"/>
    <col min="1796" max="1796" width="16.375" style="134" customWidth="1"/>
    <col min="1797" max="1797" width="16.75" style="134" customWidth="1"/>
    <col min="1798" max="1798" width="16.375" style="134" customWidth="1"/>
    <col min="1799" max="1799" width="45.75" style="134" customWidth="1"/>
    <col min="1800" max="1800" width="14" style="134" customWidth="1"/>
    <col min="1801" max="1801" width="14.25" style="134" customWidth="1"/>
    <col min="1802" max="1807" width="14" style="134" customWidth="1"/>
    <col min="1808" max="1808" width="11" style="134" customWidth="1"/>
    <col min="1809" max="1810" width="14" style="134" customWidth="1"/>
    <col min="1811" max="1812" width="18.125" style="134" customWidth="1"/>
    <col min="1813" max="1825" width="14" style="134" customWidth="1"/>
    <col min="1826" max="1827" width="11.25" style="134" customWidth="1"/>
    <col min="1828" max="1828" width="13" style="134" customWidth="1"/>
    <col min="1829" max="1829" width="17" style="134" customWidth="1"/>
    <col min="1830" max="1830" width="14" style="134" customWidth="1"/>
    <col min="1831" max="1831" width="7.125" style="134" customWidth="1"/>
    <col min="1832" max="2048" width="8.75" style="134"/>
    <col min="2049" max="2050" width="14" style="134" customWidth="1"/>
    <col min="2051" max="2051" width="13" style="134" customWidth="1"/>
    <col min="2052" max="2052" width="16.375" style="134" customWidth="1"/>
    <col min="2053" max="2053" width="16.75" style="134" customWidth="1"/>
    <col min="2054" max="2054" width="16.375" style="134" customWidth="1"/>
    <col min="2055" max="2055" width="45.75" style="134" customWidth="1"/>
    <col min="2056" max="2056" width="14" style="134" customWidth="1"/>
    <col min="2057" max="2057" width="14.25" style="134" customWidth="1"/>
    <col min="2058" max="2063" width="14" style="134" customWidth="1"/>
    <col min="2064" max="2064" width="11" style="134" customWidth="1"/>
    <col min="2065" max="2066" width="14" style="134" customWidth="1"/>
    <col min="2067" max="2068" width="18.125" style="134" customWidth="1"/>
    <col min="2069" max="2081" width="14" style="134" customWidth="1"/>
    <col min="2082" max="2083" width="11.25" style="134" customWidth="1"/>
    <col min="2084" max="2084" width="13" style="134" customWidth="1"/>
    <col min="2085" max="2085" width="17" style="134" customWidth="1"/>
    <col min="2086" max="2086" width="14" style="134" customWidth="1"/>
    <col min="2087" max="2087" width="7.125" style="134" customWidth="1"/>
    <col min="2088" max="2304" width="8.75" style="134"/>
    <col min="2305" max="2306" width="14" style="134" customWidth="1"/>
    <col min="2307" max="2307" width="13" style="134" customWidth="1"/>
    <col min="2308" max="2308" width="16.375" style="134" customWidth="1"/>
    <col min="2309" max="2309" width="16.75" style="134" customWidth="1"/>
    <col min="2310" max="2310" width="16.375" style="134" customWidth="1"/>
    <col min="2311" max="2311" width="45.75" style="134" customWidth="1"/>
    <col min="2312" max="2312" width="14" style="134" customWidth="1"/>
    <col min="2313" max="2313" width="14.25" style="134" customWidth="1"/>
    <col min="2314" max="2319" width="14" style="134" customWidth="1"/>
    <col min="2320" max="2320" width="11" style="134" customWidth="1"/>
    <col min="2321" max="2322" width="14" style="134" customWidth="1"/>
    <col min="2323" max="2324" width="18.125" style="134" customWidth="1"/>
    <col min="2325" max="2337" width="14" style="134" customWidth="1"/>
    <col min="2338" max="2339" width="11.25" style="134" customWidth="1"/>
    <col min="2340" max="2340" width="13" style="134" customWidth="1"/>
    <col min="2341" max="2341" width="17" style="134" customWidth="1"/>
    <col min="2342" max="2342" width="14" style="134" customWidth="1"/>
    <col min="2343" max="2343" width="7.125" style="134" customWidth="1"/>
    <col min="2344" max="2560" width="8.75" style="134"/>
    <col min="2561" max="2562" width="14" style="134" customWidth="1"/>
    <col min="2563" max="2563" width="13" style="134" customWidth="1"/>
    <col min="2564" max="2564" width="16.375" style="134" customWidth="1"/>
    <col min="2565" max="2565" width="16.75" style="134" customWidth="1"/>
    <col min="2566" max="2566" width="16.375" style="134" customWidth="1"/>
    <col min="2567" max="2567" width="45.75" style="134" customWidth="1"/>
    <col min="2568" max="2568" width="14" style="134" customWidth="1"/>
    <col min="2569" max="2569" width="14.25" style="134" customWidth="1"/>
    <col min="2570" max="2575" width="14" style="134" customWidth="1"/>
    <col min="2576" max="2576" width="11" style="134" customWidth="1"/>
    <col min="2577" max="2578" width="14" style="134" customWidth="1"/>
    <col min="2579" max="2580" width="18.125" style="134" customWidth="1"/>
    <col min="2581" max="2593" width="14" style="134" customWidth="1"/>
    <col min="2594" max="2595" width="11.25" style="134" customWidth="1"/>
    <col min="2596" max="2596" width="13" style="134" customWidth="1"/>
    <col min="2597" max="2597" width="17" style="134" customWidth="1"/>
    <col min="2598" max="2598" width="14" style="134" customWidth="1"/>
    <col min="2599" max="2599" width="7.125" style="134" customWidth="1"/>
    <col min="2600" max="2816" width="8.75" style="134"/>
    <col min="2817" max="2818" width="14" style="134" customWidth="1"/>
    <col min="2819" max="2819" width="13" style="134" customWidth="1"/>
    <col min="2820" max="2820" width="16.375" style="134" customWidth="1"/>
    <col min="2821" max="2821" width="16.75" style="134" customWidth="1"/>
    <col min="2822" max="2822" width="16.375" style="134" customWidth="1"/>
    <col min="2823" max="2823" width="45.75" style="134" customWidth="1"/>
    <col min="2824" max="2824" width="14" style="134" customWidth="1"/>
    <col min="2825" max="2825" width="14.25" style="134" customWidth="1"/>
    <col min="2826" max="2831" width="14" style="134" customWidth="1"/>
    <col min="2832" max="2832" width="11" style="134" customWidth="1"/>
    <col min="2833" max="2834" width="14" style="134" customWidth="1"/>
    <col min="2835" max="2836" width="18.125" style="134" customWidth="1"/>
    <col min="2837" max="2849" width="14" style="134" customWidth="1"/>
    <col min="2850" max="2851" width="11.25" style="134" customWidth="1"/>
    <col min="2852" max="2852" width="13" style="134" customWidth="1"/>
    <col min="2853" max="2853" width="17" style="134" customWidth="1"/>
    <col min="2854" max="2854" width="14" style="134" customWidth="1"/>
    <col min="2855" max="2855" width="7.125" style="134" customWidth="1"/>
    <col min="2856" max="3072" width="8.75" style="134"/>
    <col min="3073" max="3074" width="14" style="134" customWidth="1"/>
    <col min="3075" max="3075" width="13" style="134" customWidth="1"/>
    <col min="3076" max="3076" width="16.375" style="134" customWidth="1"/>
    <col min="3077" max="3077" width="16.75" style="134" customWidth="1"/>
    <col min="3078" max="3078" width="16.375" style="134" customWidth="1"/>
    <col min="3079" max="3079" width="45.75" style="134" customWidth="1"/>
    <col min="3080" max="3080" width="14" style="134" customWidth="1"/>
    <col min="3081" max="3081" width="14.25" style="134" customWidth="1"/>
    <col min="3082" max="3087" width="14" style="134" customWidth="1"/>
    <col min="3088" max="3088" width="11" style="134" customWidth="1"/>
    <col min="3089" max="3090" width="14" style="134" customWidth="1"/>
    <col min="3091" max="3092" width="18.125" style="134" customWidth="1"/>
    <col min="3093" max="3105" width="14" style="134" customWidth="1"/>
    <col min="3106" max="3107" width="11.25" style="134" customWidth="1"/>
    <col min="3108" max="3108" width="13" style="134" customWidth="1"/>
    <col min="3109" max="3109" width="17" style="134" customWidth="1"/>
    <col min="3110" max="3110" width="14" style="134" customWidth="1"/>
    <col min="3111" max="3111" width="7.125" style="134" customWidth="1"/>
    <col min="3112" max="3328" width="8.75" style="134"/>
    <col min="3329" max="3330" width="14" style="134" customWidth="1"/>
    <col min="3331" max="3331" width="13" style="134" customWidth="1"/>
    <col min="3332" max="3332" width="16.375" style="134" customWidth="1"/>
    <col min="3333" max="3333" width="16.75" style="134" customWidth="1"/>
    <col min="3334" max="3334" width="16.375" style="134" customWidth="1"/>
    <col min="3335" max="3335" width="45.75" style="134" customWidth="1"/>
    <col min="3336" max="3336" width="14" style="134" customWidth="1"/>
    <col min="3337" max="3337" width="14.25" style="134" customWidth="1"/>
    <col min="3338" max="3343" width="14" style="134" customWidth="1"/>
    <col min="3344" max="3344" width="11" style="134" customWidth="1"/>
    <col min="3345" max="3346" width="14" style="134" customWidth="1"/>
    <col min="3347" max="3348" width="18.125" style="134" customWidth="1"/>
    <col min="3349" max="3361" width="14" style="134" customWidth="1"/>
    <col min="3362" max="3363" width="11.25" style="134" customWidth="1"/>
    <col min="3364" max="3364" width="13" style="134" customWidth="1"/>
    <col min="3365" max="3365" width="17" style="134" customWidth="1"/>
    <col min="3366" max="3366" width="14" style="134" customWidth="1"/>
    <col min="3367" max="3367" width="7.125" style="134" customWidth="1"/>
    <col min="3368" max="3584" width="8.75" style="134"/>
    <col min="3585" max="3586" width="14" style="134" customWidth="1"/>
    <col min="3587" max="3587" width="13" style="134" customWidth="1"/>
    <col min="3588" max="3588" width="16.375" style="134" customWidth="1"/>
    <col min="3589" max="3589" width="16.75" style="134" customWidth="1"/>
    <col min="3590" max="3590" width="16.375" style="134" customWidth="1"/>
    <col min="3591" max="3591" width="45.75" style="134" customWidth="1"/>
    <col min="3592" max="3592" width="14" style="134" customWidth="1"/>
    <col min="3593" max="3593" width="14.25" style="134" customWidth="1"/>
    <col min="3594" max="3599" width="14" style="134" customWidth="1"/>
    <col min="3600" max="3600" width="11" style="134" customWidth="1"/>
    <col min="3601" max="3602" width="14" style="134" customWidth="1"/>
    <col min="3603" max="3604" width="18.125" style="134" customWidth="1"/>
    <col min="3605" max="3617" width="14" style="134" customWidth="1"/>
    <col min="3618" max="3619" width="11.25" style="134" customWidth="1"/>
    <col min="3620" max="3620" width="13" style="134" customWidth="1"/>
    <col min="3621" max="3621" width="17" style="134" customWidth="1"/>
    <col min="3622" max="3622" width="14" style="134" customWidth="1"/>
    <col min="3623" max="3623" width="7.125" style="134" customWidth="1"/>
    <col min="3624" max="3840" width="8.75" style="134"/>
    <col min="3841" max="3842" width="14" style="134" customWidth="1"/>
    <col min="3843" max="3843" width="13" style="134" customWidth="1"/>
    <col min="3844" max="3844" width="16.375" style="134" customWidth="1"/>
    <col min="3845" max="3845" width="16.75" style="134" customWidth="1"/>
    <col min="3846" max="3846" width="16.375" style="134" customWidth="1"/>
    <col min="3847" max="3847" width="45.75" style="134" customWidth="1"/>
    <col min="3848" max="3848" width="14" style="134" customWidth="1"/>
    <col min="3849" max="3849" width="14.25" style="134" customWidth="1"/>
    <col min="3850" max="3855" width="14" style="134" customWidth="1"/>
    <col min="3856" max="3856" width="11" style="134" customWidth="1"/>
    <col min="3857" max="3858" width="14" style="134" customWidth="1"/>
    <col min="3859" max="3860" width="18.125" style="134" customWidth="1"/>
    <col min="3861" max="3873" width="14" style="134" customWidth="1"/>
    <col min="3874" max="3875" width="11.25" style="134" customWidth="1"/>
    <col min="3876" max="3876" width="13" style="134" customWidth="1"/>
    <col min="3877" max="3877" width="17" style="134" customWidth="1"/>
    <col min="3878" max="3878" width="14" style="134" customWidth="1"/>
    <col min="3879" max="3879" width="7.125" style="134" customWidth="1"/>
    <col min="3880" max="4096" width="8.75" style="134"/>
    <col min="4097" max="4098" width="14" style="134" customWidth="1"/>
    <col min="4099" max="4099" width="13" style="134" customWidth="1"/>
    <col min="4100" max="4100" width="16.375" style="134" customWidth="1"/>
    <col min="4101" max="4101" width="16.75" style="134" customWidth="1"/>
    <col min="4102" max="4102" width="16.375" style="134" customWidth="1"/>
    <col min="4103" max="4103" width="45.75" style="134" customWidth="1"/>
    <col min="4104" max="4104" width="14" style="134" customWidth="1"/>
    <col min="4105" max="4105" width="14.25" style="134" customWidth="1"/>
    <col min="4106" max="4111" width="14" style="134" customWidth="1"/>
    <col min="4112" max="4112" width="11" style="134" customWidth="1"/>
    <col min="4113" max="4114" width="14" style="134" customWidth="1"/>
    <col min="4115" max="4116" width="18.125" style="134" customWidth="1"/>
    <col min="4117" max="4129" width="14" style="134" customWidth="1"/>
    <col min="4130" max="4131" width="11.25" style="134" customWidth="1"/>
    <col min="4132" max="4132" width="13" style="134" customWidth="1"/>
    <col min="4133" max="4133" width="17" style="134" customWidth="1"/>
    <col min="4134" max="4134" width="14" style="134" customWidth="1"/>
    <col min="4135" max="4135" width="7.125" style="134" customWidth="1"/>
    <col min="4136" max="4352" width="8.75" style="134"/>
    <col min="4353" max="4354" width="14" style="134" customWidth="1"/>
    <col min="4355" max="4355" width="13" style="134" customWidth="1"/>
    <col min="4356" max="4356" width="16.375" style="134" customWidth="1"/>
    <col min="4357" max="4357" width="16.75" style="134" customWidth="1"/>
    <col min="4358" max="4358" width="16.375" style="134" customWidth="1"/>
    <col min="4359" max="4359" width="45.75" style="134" customWidth="1"/>
    <col min="4360" max="4360" width="14" style="134" customWidth="1"/>
    <col min="4361" max="4361" width="14.25" style="134" customWidth="1"/>
    <col min="4362" max="4367" width="14" style="134" customWidth="1"/>
    <col min="4368" max="4368" width="11" style="134" customWidth="1"/>
    <col min="4369" max="4370" width="14" style="134" customWidth="1"/>
    <col min="4371" max="4372" width="18.125" style="134" customWidth="1"/>
    <col min="4373" max="4385" width="14" style="134" customWidth="1"/>
    <col min="4386" max="4387" width="11.25" style="134" customWidth="1"/>
    <col min="4388" max="4388" width="13" style="134" customWidth="1"/>
    <col min="4389" max="4389" width="17" style="134" customWidth="1"/>
    <col min="4390" max="4390" width="14" style="134" customWidth="1"/>
    <col min="4391" max="4391" width="7.125" style="134" customWidth="1"/>
    <col min="4392" max="4608" width="8.75" style="134"/>
    <col min="4609" max="4610" width="14" style="134" customWidth="1"/>
    <col min="4611" max="4611" width="13" style="134" customWidth="1"/>
    <col min="4612" max="4612" width="16.375" style="134" customWidth="1"/>
    <col min="4613" max="4613" width="16.75" style="134" customWidth="1"/>
    <col min="4614" max="4614" width="16.375" style="134" customWidth="1"/>
    <col min="4615" max="4615" width="45.75" style="134" customWidth="1"/>
    <col min="4616" max="4616" width="14" style="134" customWidth="1"/>
    <col min="4617" max="4617" width="14.25" style="134" customWidth="1"/>
    <col min="4618" max="4623" width="14" style="134" customWidth="1"/>
    <col min="4624" max="4624" width="11" style="134" customWidth="1"/>
    <col min="4625" max="4626" width="14" style="134" customWidth="1"/>
    <col min="4627" max="4628" width="18.125" style="134" customWidth="1"/>
    <col min="4629" max="4641" width="14" style="134" customWidth="1"/>
    <col min="4642" max="4643" width="11.25" style="134" customWidth="1"/>
    <col min="4644" max="4644" width="13" style="134" customWidth="1"/>
    <col min="4645" max="4645" width="17" style="134" customWidth="1"/>
    <col min="4646" max="4646" width="14" style="134" customWidth="1"/>
    <col min="4647" max="4647" width="7.125" style="134" customWidth="1"/>
    <col min="4648" max="4864" width="8.75" style="134"/>
    <col min="4865" max="4866" width="14" style="134" customWidth="1"/>
    <col min="4867" max="4867" width="13" style="134" customWidth="1"/>
    <col min="4868" max="4868" width="16.375" style="134" customWidth="1"/>
    <col min="4869" max="4869" width="16.75" style="134" customWidth="1"/>
    <col min="4870" max="4870" width="16.375" style="134" customWidth="1"/>
    <col min="4871" max="4871" width="45.75" style="134" customWidth="1"/>
    <col min="4872" max="4872" width="14" style="134" customWidth="1"/>
    <col min="4873" max="4873" width="14.25" style="134" customWidth="1"/>
    <col min="4874" max="4879" width="14" style="134" customWidth="1"/>
    <col min="4880" max="4880" width="11" style="134" customWidth="1"/>
    <col min="4881" max="4882" width="14" style="134" customWidth="1"/>
    <col min="4883" max="4884" width="18.125" style="134" customWidth="1"/>
    <col min="4885" max="4897" width="14" style="134" customWidth="1"/>
    <col min="4898" max="4899" width="11.25" style="134" customWidth="1"/>
    <col min="4900" max="4900" width="13" style="134" customWidth="1"/>
    <col min="4901" max="4901" width="17" style="134" customWidth="1"/>
    <col min="4902" max="4902" width="14" style="134" customWidth="1"/>
    <col min="4903" max="4903" width="7.125" style="134" customWidth="1"/>
    <col min="4904" max="5120" width="8.75" style="134"/>
    <col min="5121" max="5122" width="14" style="134" customWidth="1"/>
    <col min="5123" max="5123" width="13" style="134" customWidth="1"/>
    <col min="5124" max="5124" width="16.375" style="134" customWidth="1"/>
    <col min="5125" max="5125" width="16.75" style="134" customWidth="1"/>
    <col min="5126" max="5126" width="16.375" style="134" customWidth="1"/>
    <col min="5127" max="5127" width="45.75" style="134" customWidth="1"/>
    <col min="5128" max="5128" width="14" style="134" customWidth="1"/>
    <col min="5129" max="5129" width="14.25" style="134" customWidth="1"/>
    <col min="5130" max="5135" width="14" style="134" customWidth="1"/>
    <col min="5136" max="5136" width="11" style="134" customWidth="1"/>
    <col min="5137" max="5138" width="14" style="134" customWidth="1"/>
    <col min="5139" max="5140" width="18.125" style="134" customWidth="1"/>
    <col min="5141" max="5153" width="14" style="134" customWidth="1"/>
    <col min="5154" max="5155" width="11.25" style="134" customWidth="1"/>
    <col min="5156" max="5156" width="13" style="134" customWidth="1"/>
    <col min="5157" max="5157" width="17" style="134" customWidth="1"/>
    <col min="5158" max="5158" width="14" style="134" customWidth="1"/>
    <col min="5159" max="5159" width="7.125" style="134" customWidth="1"/>
    <col min="5160" max="5376" width="8.75" style="134"/>
    <col min="5377" max="5378" width="14" style="134" customWidth="1"/>
    <col min="5379" max="5379" width="13" style="134" customWidth="1"/>
    <col min="5380" max="5380" width="16.375" style="134" customWidth="1"/>
    <col min="5381" max="5381" width="16.75" style="134" customWidth="1"/>
    <col min="5382" max="5382" width="16.375" style="134" customWidth="1"/>
    <col min="5383" max="5383" width="45.75" style="134" customWidth="1"/>
    <col min="5384" max="5384" width="14" style="134" customWidth="1"/>
    <col min="5385" max="5385" width="14.25" style="134" customWidth="1"/>
    <col min="5386" max="5391" width="14" style="134" customWidth="1"/>
    <col min="5392" max="5392" width="11" style="134" customWidth="1"/>
    <col min="5393" max="5394" width="14" style="134" customWidth="1"/>
    <col min="5395" max="5396" width="18.125" style="134" customWidth="1"/>
    <col min="5397" max="5409" width="14" style="134" customWidth="1"/>
    <col min="5410" max="5411" width="11.25" style="134" customWidth="1"/>
    <col min="5412" max="5412" width="13" style="134" customWidth="1"/>
    <col min="5413" max="5413" width="17" style="134" customWidth="1"/>
    <col min="5414" max="5414" width="14" style="134" customWidth="1"/>
    <col min="5415" max="5415" width="7.125" style="134" customWidth="1"/>
    <col min="5416" max="5632" width="8.75" style="134"/>
    <col min="5633" max="5634" width="14" style="134" customWidth="1"/>
    <col min="5635" max="5635" width="13" style="134" customWidth="1"/>
    <col min="5636" max="5636" width="16.375" style="134" customWidth="1"/>
    <col min="5637" max="5637" width="16.75" style="134" customWidth="1"/>
    <col min="5638" max="5638" width="16.375" style="134" customWidth="1"/>
    <col min="5639" max="5639" width="45.75" style="134" customWidth="1"/>
    <col min="5640" max="5640" width="14" style="134" customWidth="1"/>
    <col min="5641" max="5641" width="14.25" style="134" customWidth="1"/>
    <col min="5642" max="5647" width="14" style="134" customWidth="1"/>
    <col min="5648" max="5648" width="11" style="134" customWidth="1"/>
    <col min="5649" max="5650" width="14" style="134" customWidth="1"/>
    <col min="5651" max="5652" width="18.125" style="134" customWidth="1"/>
    <col min="5653" max="5665" width="14" style="134" customWidth="1"/>
    <col min="5666" max="5667" width="11.25" style="134" customWidth="1"/>
    <col min="5668" max="5668" width="13" style="134" customWidth="1"/>
    <col min="5669" max="5669" width="17" style="134" customWidth="1"/>
    <col min="5670" max="5670" width="14" style="134" customWidth="1"/>
    <col min="5671" max="5671" width="7.125" style="134" customWidth="1"/>
    <col min="5672" max="5888" width="8.75" style="134"/>
    <col min="5889" max="5890" width="14" style="134" customWidth="1"/>
    <col min="5891" max="5891" width="13" style="134" customWidth="1"/>
    <col min="5892" max="5892" width="16.375" style="134" customWidth="1"/>
    <col min="5893" max="5893" width="16.75" style="134" customWidth="1"/>
    <col min="5894" max="5894" width="16.375" style="134" customWidth="1"/>
    <col min="5895" max="5895" width="45.75" style="134" customWidth="1"/>
    <col min="5896" max="5896" width="14" style="134" customWidth="1"/>
    <col min="5897" max="5897" width="14.25" style="134" customWidth="1"/>
    <col min="5898" max="5903" width="14" style="134" customWidth="1"/>
    <col min="5904" max="5904" width="11" style="134" customWidth="1"/>
    <col min="5905" max="5906" width="14" style="134" customWidth="1"/>
    <col min="5907" max="5908" width="18.125" style="134" customWidth="1"/>
    <col min="5909" max="5921" width="14" style="134" customWidth="1"/>
    <col min="5922" max="5923" width="11.25" style="134" customWidth="1"/>
    <col min="5924" max="5924" width="13" style="134" customWidth="1"/>
    <col min="5925" max="5925" width="17" style="134" customWidth="1"/>
    <col min="5926" max="5926" width="14" style="134" customWidth="1"/>
    <col min="5927" max="5927" width="7.125" style="134" customWidth="1"/>
    <col min="5928" max="6144" width="8.75" style="134"/>
    <col min="6145" max="6146" width="14" style="134" customWidth="1"/>
    <col min="6147" max="6147" width="13" style="134" customWidth="1"/>
    <col min="6148" max="6148" width="16.375" style="134" customWidth="1"/>
    <col min="6149" max="6149" width="16.75" style="134" customWidth="1"/>
    <col min="6150" max="6150" width="16.375" style="134" customWidth="1"/>
    <col min="6151" max="6151" width="45.75" style="134" customWidth="1"/>
    <col min="6152" max="6152" width="14" style="134" customWidth="1"/>
    <col min="6153" max="6153" width="14.25" style="134" customWidth="1"/>
    <col min="6154" max="6159" width="14" style="134" customWidth="1"/>
    <col min="6160" max="6160" width="11" style="134" customWidth="1"/>
    <col min="6161" max="6162" width="14" style="134" customWidth="1"/>
    <col min="6163" max="6164" width="18.125" style="134" customWidth="1"/>
    <col min="6165" max="6177" width="14" style="134" customWidth="1"/>
    <col min="6178" max="6179" width="11.25" style="134" customWidth="1"/>
    <col min="6180" max="6180" width="13" style="134" customWidth="1"/>
    <col min="6181" max="6181" width="17" style="134" customWidth="1"/>
    <col min="6182" max="6182" width="14" style="134" customWidth="1"/>
    <col min="6183" max="6183" width="7.125" style="134" customWidth="1"/>
    <col min="6184" max="6400" width="8.75" style="134"/>
    <col min="6401" max="6402" width="14" style="134" customWidth="1"/>
    <col min="6403" max="6403" width="13" style="134" customWidth="1"/>
    <col min="6404" max="6404" width="16.375" style="134" customWidth="1"/>
    <col min="6405" max="6405" width="16.75" style="134" customWidth="1"/>
    <col min="6406" max="6406" width="16.375" style="134" customWidth="1"/>
    <col min="6407" max="6407" width="45.75" style="134" customWidth="1"/>
    <col min="6408" max="6408" width="14" style="134" customWidth="1"/>
    <col min="6409" max="6409" width="14.25" style="134" customWidth="1"/>
    <col min="6410" max="6415" width="14" style="134" customWidth="1"/>
    <col min="6416" max="6416" width="11" style="134" customWidth="1"/>
    <col min="6417" max="6418" width="14" style="134" customWidth="1"/>
    <col min="6419" max="6420" width="18.125" style="134" customWidth="1"/>
    <col min="6421" max="6433" width="14" style="134" customWidth="1"/>
    <col min="6434" max="6435" width="11.25" style="134" customWidth="1"/>
    <col min="6436" max="6436" width="13" style="134" customWidth="1"/>
    <col min="6437" max="6437" width="17" style="134" customWidth="1"/>
    <col min="6438" max="6438" width="14" style="134" customWidth="1"/>
    <col min="6439" max="6439" width="7.125" style="134" customWidth="1"/>
    <col min="6440" max="6656" width="8.75" style="134"/>
    <col min="6657" max="6658" width="14" style="134" customWidth="1"/>
    <col min="6659" max="6659" width="13" style="134" customWidth="1"/>
    <col min="6660" max="6660" width="16.375" style="134" customWidth="1"/>
    <col min="6661" max="6661" width="16.75" style="134" customWidth="1"/>
    <col min="6662" max="6662" width="16.375" style="134" customWidth="1"/>
    <col min="6663" max="6663" width="45.75" style="134" customWidth="1"/>
    <col min="6664" max="6664" width="14" style="134" customWidth="1"/>
    <col min="6665" max="6665" width="14.25" style="134" customWidth="1"/>
    <col min="6666" max="6671" width="14" style="134" customWidth="1"/>
    <col min="6672" max="6672" width="11" style="134" customWidth="1"/>
    <col min="6673" max="6674" width="14" style="134" customWidth="1"/>
    <col min="6675" max="6676" width="18.125" style="134" customWidth="1"/>
    <col min="6677" max="6689" width="14" style="134" customWidth="1"/>
    <col min="6690" max="6691" width="11.25" style="134" customWidth="1"/>
    <col min="6692" max="6692" width="13" style="134" customWidth="1"/>
    <col min="6693" max="6693" width="17" style="134" customWidth="1"/>
    <col min="6694" max="6694" width="14" style="134" customWidth="1"/>
    <col min="6695" max="6695" width="7.125" style="134" customWidth="1"/>
    <col min="6696" max="6912" width="8.75" style="134"/>
    <col min="6913" max="6914" width="14" style="134" customWidth="1"/>
    <col min="6915" max="6915" width="13" style="134" customWidth="1"/>
    <col min="6916" max="6916" width="16.375" style="134" customWidth="1"/>
    <col min="6917" max="6917" width="16.75" style="134" customWidth="1"/>
    <col min="6918" max="6918" width="16.375" style="134" customWidth="1"/>
    <col min="6919" max="6919" width="45.75" style="134" customWidth="1"/>
    <col min="6920" max="6920" width="14" style="134" customWidth="1"/>
    <col min="6921" max="6921" width="14.25" style="134" customWidth="1"/>
    <col min="6922" max="6927" width="14" style="134" customWidth="1"/>
    <col min="6928" max="6928" width="11" style="134" customWidth="1"/>
    <col min="6929" max="6930" width="14" style="134" customWidth="1"/>
    <col min="6931" max="6932" width="18.125" style="134" customWidth="1"/>
    <col min="6933" max="6945" width="14" style="134" customWidth="1"/>
    <col min="6946" max="6947" width="11.25" style="134" customWidth="1"/>
    <col min="6948" max="6948" width="13" style="134" customWidth="1"/>
    <col min="6949" max="6949" width="17" style="134" customWidth="1"/>
    <col min="6950" max="6950" width="14" style="134" customWidth="1"/>
    <col min="6951" max="6951" width="7.125" style="134" customWidth="1"/>
    <col min="6952" max="7168" width="8.75" style="134"/>
    <col min="7169" max="7170" width="14" style="134" customWidth="1"/>
    <col min="7171" max="7171" width="13" style="134" customWidth="1"/>
    <col min="7172" max="7172" width="16.375" style="134" customWidth="1"/>
    <col min="7173" max="7173" width="16.75" style="134" customWidth="1"/>
    <col min="7174" max="7174" width="16.375" style="134" customWidth="1"/>
    <col min="7175" max="7175" width="45.75" style="134" customWidth="1"/>
    <col min="7176" max="7176" width="14" style="134" customWidth="1"/>
    <col min="7177" max="7177" width="14.25" style="134" customWidth="1"/>
    <col min="7178" max="7183" width="14" style="134" customWidth="1"/>
    <col min="7184" max="7184" width="11" style="134" customWidth="1"/>
    <col min="7185" max="7186" width="14" style="134" customWidth="1"/>
    <col min="7187" max="7188" width="18.125" style="134" customWidth="1"/>
    <col min="7189" max="7201" width="14" style="134" customWidth="1"/>
    <col min="7202" max="7203" width="11.25" style="134" customWidth="1"/>
    <col min="7204" max="7204" width="13" style="134" customWidth="1"/>
    <col min="7205" max="7205" width="17" style="134" customWidth="1"/>
    <col min="7206" max="7206" width="14" style="134" customWidth="1"/>
    <col min="7207" max="7207" width="7.125" style="134" customWidth="1"/>
    <col min="7208" max="7424" width="8.75" style="134"/>
    <col min="7425" max="7426" width="14" style="134" customWidth="1"/>
    <col min="7427" max="7427" width="13" style="134" customWidth="1"/>
    <col min="7428" max="7428" width="16.375" style="134" customWidth="1"/>
    <col min="7429" max="7429" width="16.75" style="134" customWidth="1"/>
    <col min="7430" max="7430" width="16.375" style="134" customWidth="1"/>
    <col min="7431" max="7431" width="45.75" style="134" customWidth="1"/>
    <col min="7432" max="7432" width="14" style="134" customWidth="1"/>
    <col min="7433" max="7433" width="14.25" style="134" customWidth="1"/>
    <col min="7434" max="7439" width="14" style="134" customWidth="1"/>
    <col min="7440" max="7440" width="11" style="134" customWidth="1"/>
    <col min="7441" max="7442" width="14" style="134" customWidth="1"/>
    <col min="7443" max="7444" width="18.125" style="134" customWidth="1"/>
    <col min="7445" max="7457" width="14" style="134" customWidth="1"/>
    <col min="7458" max="7459" width="11.25" style="134" customWidth="1"/>
    <col min="7460" max="7460" width="13" style="134" customWidth="1"/>
    <col min="7461" max="7461" width="17" style="134" customWidth="1"/>
    <col min="7462" max="7462" width="14" style="134" customWidth="1"/>
    <col min="7463" max="7463" width="7.125" style="134" customWidth="1"/>
    <col min="7464" max="7680" width="8.75" style="134"/>
    <col min="7681" max="7682" width="14" style="134" customWidth="1"/>
    <col min="7683" max="7683" width="13" style="134" customWidth="1"/>
    <col min="7684" max="7684" width="16.375" style="134" customWidth="1"/>
    <col min="7685" max="7685" width="16.75" style="134" customWidth="1"/>
    <col min="7686" max="7686" width="16.375" style="134" customWidth="1"/>
    <col min="7687" max="7687" width="45.75" style="134" customWidth="1"/>
    <col min="7688" max="7688" width="14" style="134" customWidth="1"/>
    <col min="7689" max="7689" width="14.25" style="134" customWidth="1"/>
    <col min="7690" max="7695" width="14" style="134" customWidth="1"/>
    <col min="7696" max="7696" width="11" style="134" customWidth="1"/>
    <col min="7697" max="7698" width="14" style="134" customWidth="1"/>
    <col min="7699" max="7700" width="18.125" style="134" customWidth="1"/>
    <col min="7701" max="7713" width="14" style="134" customWidth="1"/>
    <col min="7714" max="7715" width="11.25" style="134" customWidth="1"/>
    <col min="7716" max="7716" width="13" style="134" customWidth="1"/>
    <col min="7717" max="7717" width="17" style="134" customWidth="1"/>
    <col min="7718" max="7718" width="14" style="134" customWidth="1"/>
    <col min="7719" max="7719" width="7.125" style="134" customWidth="1"/>
    <col min="7720" max="7936" width="8.75" style="134"/>
    <col min="7937" max="7938" width="14" style="134" customWidth="1"/>
    <col min="7939" max="7939" width="13" style="134" customWidth="1"/>
    <col min="7940" max="7940" width="16.375" style="134" customWidth="1"/>
    <col min="7941" max="7941" width="16.75" style="134" customWidth="1"/>
    <col min="7942" max="7942" width="16.375" style="134" customWidth="1"/>
    <col min="7943" max="7943" width="45.75" style="134" customWidth="1"/>
    <col min="7944" max="7944" width="14" style="134" customWidth="1"/>
    <col min="7945" max="7945" width="14.25" style="134" customWidth="1"/>
    <col min="7946" max="7951" width="14" style="134" customWidth="1"/>
    <col min="7952" max="7952" width="11" style="134" customWidth="1"/>
    <col min="7953" max="7954" width="14" style="134" customWidth="1"/>
    <col min="7955" max="7956" width="18.125" style="134" customWidth="1"/>
    <col min="7957" max="7969" width="14" style="134" customWidth="1"/>
    <col min="7970" max="7971" width="11.25" style="134" customWidth="1"/>
    <col min="7972" max="7972" width="13" style="134" customWidth="1"/>
    <col min="7973" max="7973" width="17" style="134" customWidth="1"/>
    <col min="7974" max="7974" width="14" style="134" customWidth="1"/>
    <col min="7975" max="7975" width="7.125" style="134" customWidth="1"/>
    <col min="7976" max="8192" width="8.75" style="134"/>
    <col min="8193" max="8194" width="14" style="134" customWidth="1"/>
    <col min="8195" max="8195" width="13" style="134" customWidth="1"/>
    <col min="8196" max="8196" width="16.375" style="134" customWidth="1"/>
    <col min="8197" max="8197" width="16.75" style="134" customWidth="1"/>
    <col min="8198" max="8198" width="16.375" style="134" customWidth="1"/>
    <col min="8199" max="8199" width="45.75" style="134" customWidth="1"/>
    <col min="8200" max="8200" width="14" style="134" customWidth="1"/>
    <col min="8201" max="8201" width="14.25" style="134" customWidth="1"/>
    <col min="8202" max="8207" width="14" style="134" customWidth="1"/>
    <col min="8208" max="8208" width="11" style="134" customWidth="1"/>
    <col min="8209" max="8210" width="14" style="134" customWidth="1"/>
    <col min="8211" max="8212" width="18.125" style="134" customWidth="1"/>
    <col min="8213" max="8225" width="14" style="134" customWidth="1"/>
    <col min="8226" max="8227" width="11.25" style="134" customWidth="1"/>
    <col min="8228" max="8228" width="13" style="134" customWidth="1"/>
    <col min="8229" max="8229" width="17" style="134" customWidth="1"/>
    <col min="8230" max="8230" width="14" style="134" customWidth="1"/>
    <col min="8231" max="8231" width="7.125" style="134" customWidth="1"/>
    <col min="8232" max="8448" width="8.75" style="134"/>
    <col min="8449" max="8450" width="14" style="134" customWidth="1"/>
    <col min="8451" max="8451" width="13" style="134" customWidth="1"/>
    <col min="8452" max="8452" width="16.375" style="134" customWidth="1"/>
    <col min="8453" max="8453" width="16.75" style="134" customWidth="1"/>
    <col min="8454" max="8454" width="16.375" style="134" customWidth="1"/>
    <col min="8455" max="8455" width="45.75" style="134" customWidth="1"/>
    <col min="8456" max="8456" width="14" style="134" customWidth="1"/>
    <col min="8457" max="8457" width="14.25" style="134" customWidth="1"/>
    <col min="8458" max="8463" width="14" style="134" customWidth="1"/>
    <col min="8464" max="8464" width="11" style="134" customWidth="1"/>
    <col min="8465" max="8466" width="14" style="134" customWidth="1"/>
    <col min="8467" max="8468" width="18.125" style="134" customWidth="1"/>
    <col min="8469" max="8481" width="14" style="134" customWidth="1"/>
    <col min="8482" max="8483" width="11.25" style="134" customWidth="1"/>
    <col min="8484" max="8484" width="13" style="134" customWidth="1"/>
    <col min="8485" max="8485" width="17" style="134" customWidth="1"/>
    <col min="8486" max="8486" width="14" style="134" customWidth="1"/>
    <col min="8487" max="8487" width="7.125" style="134" customWidth="1"/>
    <col min="8488" max="8704" width="8.75" style="134"/>
    <col min="8705" max="8706" width="14" style="134" customWidth="1"/>
    <col min="8707" max="8707" width="13" style="134" customWidth="1"/>
    <col min="8708" max="8708" width="16.375" style="134" customWidth="1"/>
    <col min="8709" max="8709" width="16.75" style="134" customWidth="1"/>
    <col min="8710" max="8710" width="16.375" style="134" customWidth="1"/>
    <col min="8711" max="8711" width="45.75" style="134" customWidth="1"/>
    <col min="8712" max="8712" width="14" style="134" customWidth="1"/>
    <col min="8713" max="8713" width="14.25" style="134" customWidth="1"/>
    <col min="8714" max="8719" width="14" style="134" customWidth="1"/>
    <col min="8720" max="8720" width="11" style="134" customWidth="1"/>
    <col min="8721" max="8722" width="14" style="134" customWidth="1"/>
    <col min="8723" max="8724" width="18.125" style="134" customWidth="1"/>
    <col min="8725" max="8737" width="14" style="134" customWidth="1"/>
    <col min="8738" max="8739" width="11.25" style="134" customWidth="1"/>
    <col min="8740" max="8740" width="13" style="134" customWidth="1"/>
    <col min="8741" max="8741" width="17" style="134" customWidth="1"/>
    <col min="8742" max="8742" width="14" style="134" customWidth="1"/>
    <col min="8743" max="8743" width="7.125" style="134" customWidth="1"/>
    <col min="8744" max="8960" width="8.75" style="134"/>
    <col min="8961" max="8962" width="14" style="134" customWidth="1"/>
    <col min="8963" max="8963" width="13" style="134" customWidth="1"/>
    <col min="8964" max="8964" width="16.375" style="134" customWidth="1"/>
    <col min="8965" max="8965" width="16.75" style="134" customWidth="1"/>
    <col min="8966" max="8966" width="16.375" style="134" customWidth="1"/>
    <col min="8967" max="8967" width="45.75" style="134" customWidth="1"/>
    <col min="8968" max="8968" width="14" style="134" customWidth="1"/>
    <col min="8969" max="8969" width="14.25" style="134" customWidth="1"/>
    <col min="8970" max="8975" width="14" style="134" customWidth="1"/>
    <col min="8976" max="8976" width="11" style="134" customWidth="1"/>
    <col min="8977" max="8978" width="14" style="134" customWidth="1"/>
    <col min="8979" max="8980" width="18.125" style="134" customWidth="1"/>
    <col min="8981" max="8993" width="14" style="134" customWidth="1"/>
    <col min="8994" max="8995" width="11.25" style="134" customWidth="1"/>
    <col min="8996" max="8996" width="13" style="134" customWidth="1"/>
    <col min="8997" max="8997" width="17" style="134" customWidth="1"/>
    <col min="8998" max="8998" width="14" style="134" customWidth="1"/>
    <col min="8999" max="8999" width="7.125" style="134" customWidth="1"/>
    <col min="9000" max="9216" width="8.75" style="134"/>
    <col min="9217" max="9218" width="14" style="134" customWidth="1"/>
    <col min="9219" max="9219" width="13" style="134" customWidth="1"/>
    <col min="9220" max="9220" width="16.375" style="134" customWidth="1"/>
    <col min="9221" max="9221" width="16.75" style="134" customWidth="1"/>
    <col min="9222" max="9222" width="16.375" style="134" customWidth="1"/>
    <col min="9223" max="9223" width="45.75" style="134" customWidth="1"/>
    <col min="9224" max="9224" width="14" style="134" customWidth="1"/>
    <col min="9225" max="9225" width="14.25" style="134" customWidth="1"/>
    <col min="9226" max="9231" width="14" style="134" customWidth="1"/>
    <col min="9232" max="9232" width="11" style="134" customWidth="1"/>
    <col min="9233" max="9234" width="14" style="134" customWidth="1"/>
    <col min="9235" max="9236" width="18.125" style="134" customWidth="1"/>
    <col min="9237" max="9249" width="14" style="134" customWidth="1"/>
    <col min="9250" max="9251" width="11.25" style="134" customWidth="1"/>
    <col min="9252" max="9252" width="13" style="134" customWidth="1"/>
    <col min="9253" max="9253" width="17" style="134" customWidth="1"/>
    <col min="9254" max="9254" width="14" style="134" customWidth="1"/>
    <col min="9255" max="9255" width="7.125" style="134" customWidth="1"/>
    <col min="9256" max="9472" width="8.75" style="134"/>
    <col min="9473" max="9474" width="14" style="134" customWidth="1"/>
    <col min="9475" max="9475" width="13" style="134" customWidth="1"/>
    <col min="9476" max="9476" width="16.375" style="134" customWidth="1"/>
    <col min="9477" max="9477" width="16.75" style="134" customWidth="1"/>
    <col min="9478" max="9478" width="16.375" style="134" customWidth="1"/>
    <col min="9479" max="9479" width="45.75" style="134" customWidth="1"/>
    <col min="9480" max="9480" width="14" style="134" customWidth="1"/>
    <col min="9481" max="9481" width="14.25" style="134" customWidth="1"/>
    <col min="9482" max="9487" width="14" style="134" customWidth="1"/>
    <col min="9488" max="9488" width="11" style="134" customWidth="1"/>
    <col min="9489" max="9490" width="14" style="134" customWidth="1"/>
    <col min="9491" max="9492" width="18.125" style="134" customWidth="1"/>
    <col min="9493" max="9505" width="14" style="134" customWidth="1"/>
    <col min="9506" max="9507" width="11.25" style="134" customWidth="1"/>
    <col min="9508" max="9508" width="13" style="134" customWidth="1"/>
    <col min="9509" max="9509" width="17" style="134" customWidth="1"/>
    <col min="9510" max="9510" width="14" style="134" customWidth="1"/>
    <col min="9511" max="9511" width="7.125" style="134" customWidth="1"/>
    <col min="9512" max="9728" width="8.75" style="134"/>
    <col min="9729" max="9730" width="14" style="134" customWidth="1"/>
    <col min="9731" max="9731" width="13" style="134" customWidth="1"/>
    <col min="9732" max="9732" width="16.375" style="134" customWidth="1"/>
    <col min="9733" max="9733" width="16.75" style="134" customWidth="1"/>
    <col min="9734" max="9734" width="16.375" style="134" customWidth="1"/>
    <col min="9735" max="9735" width="45.75" style="134" customWidth="1"/>
    <col min="9736" max="9736" width="14" style="134" customWidth="1"/>
    <col min="9737" max="9737" width="14.25" style="134" customWidth="1"/>
    <col min="9738" max="9743" width="14" style="134" customWidth="1"/>
    <col min="9744" max="9744" width="11" style="134" customWidth="1"/>
    <col min="9745" max="9746" width="14" style="134" customWidth="1"/>
    <col min="9747" max="9748" width="18.125" style="134" customWidth="1"/>
    <col min="9749" max="9761" width="14" style="134" customWidth="1"/>
    <col min="9762" max="9763" width="11.25" style="134" customWidth="1"/>
    <col min="9764" max="9764" width="13" style="134" customWidth="1"/>
    <col min="9765" max="9765" width="17" style="134" customWidth="1"/>
    <col min="9766" max="9766" width="14" style="134" customWidth="1"/>
    <col min="9767" max="9767" width="7.125" style="134" customWidth="1"/>
    <col min="9768" max="9984" width="8.75" style="134"/>
    <col min="9985" max="9986" width="14" style="134" customWidth="1"/>
    <col min="9987" max="9987" width="13" style="134" customWidth="1"/>
    <col min="9988" max="9988" width="16.375" style="134" customWidth="1"/>
    <col min="9989" max="9989" width="16.75" style="134" customWidth="1"/>
    <col min="9990" max="9990" width="16.375" style="134" customWidth="1"/>
    <col min="9991" max="9991" width="45.75" style="134" customWidth="1"/>
    <col min="9992" max="9992" width="14" style="134" customWidth="1"/>
    <col min="9993" max="9993" width="14.25" style="134" customWidth="1"/>
    <col min="9994" max="9999" width="14" style="134" customWidth="1"/>
    <col min="10000" max="10000" width="11" style="134" customWidth="1"/>
    <col min="10001" max="10002" width="14" style="134" customWidth="1"/>
    <col min="10003" max="10004" width="18.125" style="134" customWidth="1"/>
    <col min="10005" max="10017" width="14" style="134" customWidth="1"/>
    <col min="10018" max="10019" width="11.25" style="134" customWidth="1"/>
    <col min="10020" max="10020" width="13" style="134" customWidth="1"/>
    <col min="10021" max="10021" width="17" style="134" customWidth="1"/>
    <col min="10022" max="10022" width="14" style="134" customWidth="1"/>
    <col min="10023" max="10023" width="7.125" style="134" customWidth="1"/>
    <col min="10024" max="10240" width="8.75" style="134"/>
    <col min="10241" max="10242" width="14" style="134" customWidth="1"/>
    <col min="10243" max="10243" width="13" style="134" customWidth="1"/>
    <col min="10244" max="10244" width="16.375" style="134" customWidth="1"/>
    <col min="10245" max="10245" width="16.75" style="134" customWidth="1"/>
    <col min="10246" max="10246" width="16.375" style="134" customWidth="1"/>
    <col min="10247" max="10247" width="45.75" style="134" customWidth="1"/>
    <col min="10248" max="10248" width="14" style="134" customWidth="1"/>
    <col min="10249" max="10249" width="14.25" style="134" customWidth="1"/>
    <col min="10250" max="10255" width="14" style="134" customWidth="1"/>
    <col min="10256" max="10256" width="11" style="134" customWidth="1"/>
    <col min="10257" max="10258" width="14" style="134" customWidth="1"/>
    <col min="10259" max="10260" width="18.125" style="134" customWidth="1"/>
    <col min="10261" max="10273" width="14" style="134" customWidth="1"/>
    <col min="10274" max="10275" width="11.25" style="134" customWidth="1"/>
    <col min="10276" max="10276" width="13" style="134" customWidth="1"/>
    <col min="10277" max="10277" width="17" style="134" customWidth="1"/>
    <col min="10278" max="10278" width="14" style="134" customWidth="1"/>
    <col min="10279" max="10279" width="7.125" style="134" customWidth="1"/>
    <col min="10280" max="10496" width="8.75" style="134"/>
    <col min="10497" max="10498" width="14" style="134" customWidth="1"/>
    <col min="10499" max="10499" width="13" style="134" customWidth="1"/>
    <col min="10500" max="10500" width="16.375" style="134" customWidth="1"/>
    <col min="10501" max="10501" width="16.75" style="134" customWidth="1"/>
    <col min="10502" max="10502" width="16.375" style="134" customWidth="1"/>
    <col min="10503" max="10503" width="45.75" style="134" customWidth="1"/>
    <col min="10504" max="10504" width="14" style="134" customWidth="1"/>
    <col min="10505" max="10505" width="14.25" style="134" customWidth="1"/>
    <col min="10506" max="10511" width="14" style="134" customWidth="1"/>
    <col min="10512" max="10512" width="11" style="134" customWidth="1"/>
    <col min="10513" max="10514" width="14" style="134" customWidth="1"/>
    <col min="10515" max="10516" width="18.125" style="134" customWidth="1"/>
    <col min="10517" max="10529" width="14" style="134" customWidth="1"/>
    <col min="10530" max="10531" width="11.25" style="134" customWidth="1"/>
    <col min="10532" max="10532" width="13" style="134" customWidth="1"/>
    <col min="10533" max="10533" width="17" style="134" customWidth="1"/>
    <col min="10534" max="10534" width="14" style="134" customWidth="1"/>
    <col min="10535" max="10535" width="7.125" style="134" customWidth="1"/>
    <col min="10536" max="10752" width="8.75" style="134"/>
    <col min="10753" max="10754" width="14" style="134" customWidth="1"/>
    <col min="10755" max="10755" width="13" style="134" customWidth="1"/>
    <col min="10756" max="10756" width="16.375" style="134" customWidth="1"/>
    <col min="10757" max="10757" width="16.75" style="134" customWidth="1"/>
    <col min="10758" max="10758" width="16.375" style="134" customWidth="1"/>
    <col min="10759" max="10759" width="45.75" style="134" customWidth="1"/>
    <col min="10760" max="10760" width="14" style="134" customWidth="1"/>
    <col min="10761" max="10761" width="14.25" style="134" customWidth="1"/>
    <col min="10762" max="10767" width="14" style="134" customWidth="1"/>
    <col min="10768" max="10768" width="11" style="134" customWidth="1"/>
    <col min="10769" max="10770" width="14" style="134" customWidth="1"/>
    <col min="10771" max="10772" width="18.125" style="134" customWidth="1"/>
    <col min="10773" max="10785" width="14" style="134" customWidth="1"/>
    <col min="10786" max="10787" width="11.25" style="134" customWidth="1"/>
    <col min="10788" max="10788" width="13" style="134" customWidth="1"/>
    <col min="10789" max="10789" width="17" style="134" customWidth="1"/>
    <col min="10790" max="10790" width="14" style="134" customWidth="1"/>
    <col min="10791" max="10791" width="7.125" style="134" customWidth="1"/>
    <col min="10792" max="11008" width="8.75" style="134"/>
    <col min="11009" max="11010" width="14" style="134" customWidth="1"/>
    <col min="11011" max="11011" width="13" style="134" customWidth="1"/>
    <col min="11012" max="11012" width="16.375" style="134" customWidth="1"/>
    <col min="11013" max="11013" width="16.75" style="134" customWidth="1"/>
    <col min="11014" max="11014" width="16.375" style="134" customWidth="1"/>
    <col min="11015" max="11015" width="45.75" style="134" customWidth="1"/>
    <col min="11016" max="11016" width="14" style="134" customWidth="1"/>
    <col min="11017" max="11017" width="14.25" style="134" customWidth="1"/>
    <col min="11018" max="11023" width="14" style="134" customWidth="1"/>
    <col min="11024" max="11024" width="11" style="134" customWidth="1"/>
    <col min="11025" max="11026" width="14" style="134" customWidth="1"/>
    <col min="11027" max="11028" width="18.125" style="134" customWidth="1"/>
    <col min="11029" max="11041" width="14" style="134" customWidth="1"/>
    <col min="11042" max="11043" width="11.25" style="134" customWidth="1"/>
    <col min="11044" max="11044" width="13" style="134" customWidth="1"/>
    <col min="11045" max="11045" width="17" style="134" customWidth="1"/>
    <col min="11046" max="11046" width="14" style="134" customWidth="1"/>
    <col min="11047" max="11047" width="7.125" style="134" customWidth="1"/>
    <col min="11048" max="11264" width="8.75" style="134"/>
    <col min="11265" max="11266" width="14" style="134" customWidth="1"/>
    <col min="11267" max="11267" width="13" style="134" customWidth="1"/>
    <col min="11268" max="11268" width="16.375" style="134" customWidth="1"/>
    <col min="11269" max="11269" width="16.75" style="134" customWidth="1"/>
    <col min="11270" max="11270" width="16.375" style="134" customWidth="1"/>
    <col min="11271" max="11271" width="45.75" style="134" customWidth="1"/>
    <col min="11272" max="11272" width="14" style="134" customWidth="1"/>
    <col min="11273" max="11273" width="14.25" style="134" customWidth="1"/>
    <col min="11274" max="11279" width="14" style="134" customWidth="1"/>
    <col min="11280" max="11280" width="11" style="134" customWidth="1"/>
    <col min="11281" max="11282" width="14" style="134" customWidth="1"/>
    <col min="11283" max="11284" width="18.125" style="134" customWidth="1"/>
    <col min="11285" max="11297" width="14" style="134" customWidth="1"/>
    <col min="11298" max="11299" width="11.25" style="134" customWidth="1"/>
    <col min="11300" max="11300" width="13" style="134" customWidth="1"/>
    <col min="11301" max="11301" width="17" style="134" customWidth="1"/>
    <col min="11302" max="11302" width="14" style="134" customWidth="1"/>
    <col min="11303" max="11303" width="7.125" style="134" customWidth="1"/>
    <col min="11304" max="11520" width="8.75" style="134"/>
    <col min="11521" max="11522" width="14" style="134" customWidth="1"/>
    <col min="11523" max="11523" width="13" style="134" customWidth="1"/>
    <col min="11524" max="11524" width="16.375" style="134" customWidth="1"/>
    <col min="11525" max="11525" width="16.75" style="134" customWidth="1"/>
    <col min="11526" max="11526" width="16.375" style="134" customWidth="1"/>
    <col min="11527" max="11527" width="45.75" style="134" customWidth="1"/>
    <col min="11528" max="11528" width="14" style="134" customWidth="1"/>
    <col min="11529" max="11529" width="14.25" style="134" customWidth="1"/>
    <col min="11530" max="11535" width="14" style="134" customWidth="1"/>
    <col min="11536" max="11536" width="11" style="134" customWidth="1"/>
    <col min="11537" max="11538" width="14" style="134" customWidth="1"/>
    <col min="11539" max="11540" width="18.125" style="134" customWidth="1"/>
    <col min="11541" max="11553" width="14" style="134" customWidth="1"/>
    <col min="11554" max="11555" width="11.25" style="134" customWidth="1"/>
    <col min="11556" max="11556" width="13" style="134" customWidth="1"/>
    <col min="11557" max="11557" width="17" style="134" customWidth="1"/>
    <col min="11558" max="11558" width="14" style="134" customWidth="1"/>
    <col min="11559" max="11559" width="7.125" style="134" customWidth="1"/>
    <col min="11560" max="11776" width="8.75" style="134"/>
    <col min="11777" max="11778" width="14" style="134" customWidth="1"/>
    <col min="11779" max="11779" width="13" style="134" customWidth="1"/>
    <col min="11780" max="11780" width="16.375" style="134" customWidth="1"/>
    <col min="11781" max="11781" width="16.75" style="134" customWidth="1"/>
    <col min="11782" max="11782" width="16.375" style="134" customWidth="1"/>
    <col min="11783" max="11783" width="45.75" style="134" customWidth="1"/>
    <col min="11784" max="11784" width="14" style="134" customWidth="1"/>
    <col min="11785" max="11785" width="14.25" style="134" customWidth="1"/>
    <col min="11786" max="11791" width="14" style="134" customWidth="1"/>
    <col min="11792" max="11792" width="11" style="134" customWidth="1"/>
    <col min="11793" max="11794" width="14" style="134" customWidth="1"/>
    <col min="11795" max="11796" width="18.125" style="134" customWidth="1"/>
    <col min="11797" max="11809" width="14" style="134" customWidth="1"/>
    <col min="11810" max="11811" width="11.25" style="134" customWidth="1"/>
    <col min="11812" max="11812" width="13" style="134" customWidth="1"/>
    <col min="11813" max="11813" width="17" style="134" customWidth="1"/>
    <col min="11814" max="11814" width="14" style="134" customWidth="1"/>
    <col min="11815" max="11815" width="7.125" style="134" customWidth="1"/>
    <col min="11816" max="12032" width="8.75" style="134"/>
    <col min="12033" max="12034" width="14" style="134" customWidth="1"/>
    <col min="12035" max="12035" width="13" style="134" customWidth="1"/>
    <col min="12036" max="12036" width="16.375" style="134" customWidth="1"/>
    <col min="12037" max="12037" width="16.75" style="134" customWidth="1"/>
    <col min="12038" max="12038" width="16.375" style="134" customWidth="1"/>
    <col min="12039" max="12039" width="45.75" style="134" customWidth="1"/>
    <col min="12040" max="12040" width="14" style="134" customWidth="1"/>
    <col min="12041" max="12041" width="14.25" style="134" customWidth="1"/>
    <col min="12042" max="12047" width="14" style="134" customWidth="1"/>
    <col min="12048" max="12048" width="11" style="134" customWidth="1"/>
    <col min="12049" max="12050" width="14" style="134" customWidth="1"/>
    <col min="12051" max="12052" width="18.125" style="134" customWidth="1"/>
    <col min="12053" max="12065" width="14" style="134" customWidth="1"/>
    <col min="12066" max="12067" width="11.25" style="134" customWidth="1"/>
    <col min="12068" max="12068" width="13" style="134" customWidth="1"/>
    <col min="12069" max="12069" width="17" style="134" customWidth="1"/>
    <col min="12070" max="12070" width="14" style="134" customWidth="1"/>
    <col min="12071" max="12071" width="7.125" style="134" customWidth="1"/>
    <col min="12072" max="12288" width="8.75" style="134"/>
    <col min="12289" max="12290" width="14" style="134" customWidth="1"/>
    <col min="12291" max="12291" width="13" style="134" customWidth="1"/>
    <col min="12292" max="12292" width="16.375" style="134" customWidth="1"/>
    <col min="12293" max="12293" width="16.75" style="134" customWidth="1"/>
    <col min="12294" max="12294" width="16.375" style="134" customWidth="1"/>
    <col min="12295" max="12295" width="45.75" style="134" customWidth="1"/>
    <col min="12296" max="12296" width="14" style="134" customWidth="1"/>
    <col min="12297" max="12297" width="14.25" style="134" customWidth="1"/>
    <col min="12298" max="12303" width="14" style="134" customWidth="1"/>
    <col min="12304" max="12304" width="11" style="134" customWidth="1"/>
    <col min="12305" max="12306" width="14" style="134" customWidth="1"/>
    <col min="12307" max="12308" width="18.125" style="134" customWidth="1"/>
    <col min="12309" max="12321" width="14" style="134" customWidth="1"/>
    <col min="12322" max="12323" width="11.25" style="134" customWidth="1"/>
    <col min="12324" max="12324" width="13" style="134" customWidth="1"/>
    <col min="12325" max="12325" width="17" style="134" customWidth="1"/>
    <col min="12326" max="12326" width="14" style="134" customWidth="1"/>
    <col min="12327" max="12327" width="7.125" style="134" customWidth="1"/>
    <col min="12328" max="12544" width="8.75" style="134"/>
    <col min="12545" max="12546" width="14" style="134" customWidth="1"/>
    <col min="12547" max="12547" width="13" style="134" customWidth="1"/>
    <col min="12548" max="12548" width="16.375" style="134" customWidth="1"/>
    <col min="12549" max="12549" width="16.75" style="134" customWidth="1"/>
    <col min="12550" max="12550" width="16.375" style="134" customWidth="1"/>
    <col min="12551" max="12551" width="45.75" style="134" customWidth="1"/>
    <col min="12552" max="12552" width="14" style="134" customWidth="1"/>
    <col min="12553" max="12553" width="14.25" style="134" customWidth="1"/>
    <col min="12554" max="12559" width="14" style="134" customWidth="1"/>
    <col min="12560" max="12560" width="11" style="134" customWidth="1"/>
    <col min="12561" max="12562" width="14" style="134" customWidth="1"/>
    <col min="12563" max="12564" width="18.125" style="134" customWidth="1"/>
    <col min="12565" max="12577" width="14" style="134" customWidth="1"/>
    <col min="12578" max="12579" width="11.25" style="134" customWidth="1"/>
    <col min="12580" max="12580" width="13" style="134" customWidth="1"/>
    <col min="12581" max="12581" width="17" style="134" customWidth="1"/>
    <col min="12582" max="12582" width="14" style="134" customWidth="1"/>
    <col min="12583" max="12583" width="7.125" style="134" customWidth="1"/>
    <col min="12584" max="12800" width="8.75" style="134"/>
    <col min="12801" max="12802" width="14" style="134" customWidth="1"/>
    <col min="12803" max="12803" width="13" style="134" customWidth="1"/>
    <col min="12804" max="12804" width="16.375" style="134" customWidth="1"/>
    <col min="12805" max="12805" width="16.75" style="134" customWidth="1"/>
    <col min="12806" max="12806" width="16.375" style="134" customWidth="1"/>
    <col min="12807" max="12807" width="45.75" style="134" customWidth="1"/>
    <col min="12808" max="12808" width="14" style="134" customWidth="1"/>
    <col min="12809" max="12809" width="14.25" style="134" customWidth="1"/>
    <col min="12810" max="12815" width="14" style="134" customWidth="1"/>
    <col min="12816" max="12816" width="11" style="134" customWidth="1"/>
    <col min="12817" max="12818" width="14" style="134" customWidth="1"/>
    <col min="12819" max="12820" width="18.125" style="134" customWidth="1"/>
    <col min="12821" max="12833" width="14" style="134" customWidth="1"/>
    <col min="12834" max="12835" width="11.25" style="134" customWidth="1"/>
    <col min="12836" max="12836" width="13" style="134" customWidth="1"/>
    <col min="12837" max="12837" width="17" style="134" customWidth="1"/>
    <col min="12838" max="12838" width="14" style="134" customWidth="1"/>
    <col min="12839" max="12839" width="7.125" style="134" customWidth="1"/>
    <col min="12840" max="13056" width="8.75" style="134"/>
    <col min="13057" max="13058" width="14" style="134" customWidth="1"/>
    <col min="13059" max="13059" width="13" style="134" customWidth="1"/>
    <col min="13060" max="13060" width="16.375" style="134" customWidth="1"/>
    <col min="13061" max="13061" width="16.75" style="134" customWidth="1"/>
    <col min="13062" max="13062" width="16.375" style="134" customWidth="1"/>
    <col min="13063" max="13063" width="45.75" style="134" customWidth="1"/>
    <col min="13064" max="13064" width="14" style="134" customWidth="1"/>
    <col min="13065" max="13065" width="14.25" style="134" customWidth="1"/>
    <col min="13066" max="13071" width="14" style="134" customWidth="1"/>
    <col min="13072" max="13072" width="11" style="134" customWidth="1"/>
    <col min="13073" max="13074" width="14" style="134" customWidth="1"/>
    <col min="13075" max="13076" width="18.125" style="134" customWidth="1"/>
    <col min="13077" max="13089" width="14" style="134" customWidth="1"/>
    <col min="13090" max="13091" width="11.25" style="134" customWidth="1"/>
    <col min="13092" max="13092" width="13" style="134" customWidth="1"/>
    <col min="13093" max="13093" width="17" style="134" customWidth="1"/>
    <col min="13094" max="13094" width="14" style="134" customWidth="1"/>
    <col min="13095" max="13095" width="7.125" style="134" customWidth="1"/>
    <col min="13096" max="13312" width="8.75" style="134"/>
    <col min="13313" max="13314" width="14" style="134" customWidth="1"/>
    <col min="13315" max="13315" width="13" style="134" customWidth="1"/>
    <col min="13316" max="13316" width="16.375" style="134" customWidth="1"/>
    <col min="13317" max="13317" width="16.75" style="134" customWidth="1"/>
    <col min="13318" max="13318" width="16.375" style="134" customWidth="1"/>
    <col min="13319" max="13319" width="45.75" style="134" customWidth="1"/>
    <col min="13320" max="13320" width="14" style="134" customWidth="1"/>
    <col min="13321" max="13321" width="14.25" style="134" customWidth="1"/>
    <col min="13322" max="13327" width="14" style="134" customWidth="1"/>
    <col min="13328" max="13328" width="11" style="134" customWidth="1"/>
    <col min="13329" max="13330" width="14" style="134" customWidth="1"/>
    <col min="13331" max="13332" width="18.125" style="134" customWidth="1"/>
    <col min="13333" max="13345" width="14" style="134" customWidth="1"/>
    <col min="13346" max="13347" width="11.25" style="134" customWidth="1"/>
    <col min="13348" max="13348" width="13" style="134" customWidth="1"/>
    <col min="13349" max="13349" width="17" style="134" customWidth="1"/>
    <col min="13350" max="13350" width="14" style="134" customWidth="1"/>
    <col min="13351" max="13351" width="7.125" style="134" customWidth="1"/>
    <col min="13352" max="13568" width="8.75" style="134"/>
    <col min="13569" max="13570" width="14" style="134" customWidth="1"/>
    <col min="13571" max="13571" width="13" style="134" customWidth="1"/>
    <col min="13572" max="13572" width="16.375" style="134" customWidth="1"/>
    <col min="13573" max="13573" width="16.75" style="134" customWidth="1"/>
    <col min="13574" max="13574" width="16.375" style="134" customWidth="1"/>
    <col min="13575" max="13575" width="45.75" style="134" customWidth="1"/>
    <col min="13576" max="13576" width="14" style="134" customWidth="1"/>
    <col min="13577" max="13577" width="14.25" style="134" customWidth="1"/>
    <col min="13578" max="13583" width="14" style="134" customWidth="1"/>
    <col min="13584" max="13584" width="11" style="134" customWidth="1"/>
    <col min="13585" max="13586" width="14" style="134" customWidth="1"/>
    <col min="13587" max="13588" width="18.125" style="134" customWidth="1"/>
    <col min="13589" max="13601" width="14" style="134" customWidth="1"/>
    <col min="13602" max="13603" width="11.25" style="134" customWidth="1"/>
    <col min="13604" max="13604" width="13" style="134" customWidth="1"/>
    <col min="13605" max="13605" width="17" style="134" customWidth="1"/>
    <col min="13606" max="13606" width="14" style="134" customWidth="1"/>
    <col min="13607" max="13607" width="7.125" style="134" customWidth="1"/>
    <col min="13608" max="13824" width="8.75" style="134"/>
    <col min="13825" max="13826" width="14" style="134" customWidth="1"/>
    <col min="13827" max="13827" width="13" style="134" customWidth="1"/>
    <col min="13828" max="13828" width="16.375" style="134" customWidth="1"/>
    <col min="13829" max="13829" width="16.75" style="134" customWidth="1"/>
    <col min="13830" max="13830" width="16.375" style="134" customWidth="1"/>
    <col min="13831" max="13831" width="45.75" style="134" customWidth="1"/>
    <col min="13832" max="13832" width="14" style="134" customWidth="1"/>
    <col min="13833" max="13833" width="14.25" style="134" customWidth="1"/>
    <col min="13834" max="13839" width="14" style="134" customWidth="1"/>
    <col min="13840" max="13840" width="11" style="134" customWidth="1"/>
    <col min="13841" max="13842" width="14" style="134" customWidth="1"/>
    <col min="13843" max="13844" width="18.125" style="134" customWidth="1"/>
    <col min="13845" max="13857" width="14" style="134" customWidth="1"/>
    <col min="13858" max="13859" width="11.25" style="134" customWidth="1"/>
    <col min="13860" max="13860" width="13" style="134" customWidth="1"/>
    <col min="13861" max="13861" width="17" style="134" customWidth="1"/>
    <col min="13862" max="13862" width="14" style="134" customWidth="1"/>
    <col min="13863" max="13863" width="7.125" style="134" customWidth="1"/>
    <col min="13864" max="14080" width="8.75" style="134"/>
    <col min="14081" max="14082" width="14" style="134" customWidth="1"/>
    <col min="14083" max="14083" width="13" style="134" customWidth="1"/>
    <col min="14084" max="14084" width="16.375" style="134" customWidth="1"/>
    <col min="14085" max="14085" width="16.75" style="134" customWidth="1"/>
    <col min="14086" max="14086" width="16.375" style="134" customWidth="1"/>
    <col min="14087" max="14087" width="45.75" style="134" customWidth="1"/>
    <col min="14088" max="14088" width="14" style="134" customWidth="1"/>
    <col min="14089" max="14089" width="14.25" style="134" customWidth="1"/>
    <col min="14090" max="14095" width="14" style="134" customWidth="1"/>
    <col min="14096" max="14096" width="11" style="134" customWidth="1"/>
    <col min="14097" max="14098" width="14" style="134" customWidth="1"/>
    <col min="14099" max="14100" width="18.125" style="134" customWidth="1"/>
    <col min="14101" max="14113" width="14" style="134" customWidth="1"/>
    <col min="14114" max="14115" width="11.25" style="134" customWidth="1"/>
    <col min="14116" max="14116" width="13" style="134" customWidth="1"/>
    <col min="14117" max="14117" width="17" style="134" customWidth="1"/>
    <col min="14118" max="14118" width="14" style="134" customWidth="1"/>
    <col min="14119" max="14119" width="7.125" style="134" customWidth="1"/>
    <col min="14120" max="14336" width="8.75" style="134"/>
    <col min="14337" max="14338" width="14" style="134" customWidth="1"/>
    <col min="14339" max="14339" width="13" style="134" customWidth="1"/>
    <col min="14340" max="14340" width="16.375" style="134" customWidth="1"/>
    <col min="14341" max="14341" width="16.75" style="134" customWidth="1"/>
    <col min="14342" max="14342" width="16.375" style="134" customWidth="1"/>
    <col min="14343" max="14343" width="45.75" style="134" customWidth="1"/>
    <col min="14344" max="14344" width="14" style="134" customWidth="1"/>
    <col min="14345" max="14345" width="14.25" style="134" customWidth="1"/>
    <col min="14346" max="14351" width="14" style="134" customWidth="1"/>
    <col min="14352" max="14352" width="11" style="134" customWidth="1"/>
    <col min="14353" max="14354" width="14" style="134" customWidth="1"/>
    <col min="14355" max="14356" width="18.125" style="134" customWidth="1"/>
    <col min="14357" max="14369" width="14" style="134" customWidth="1"/>
    <col min="14370" max="14371" width="11.25" style="134" customWidth="1"/>
    <col min="14372" max="14372" width="13" style="134" customWidth="1"/>
    <col min="14373" max="14373" width="17" style="134" customWidth="1"/>
    <col min="14374" max="14374" width="14" style="134" customWidth="1"/>
    <col min="14375" max="14375" width="7.125" style="134" customWidth="1"/>
    <col min="14376" max="14592" width="8.75" style="134"/>
    <col min="14593" max="14594" width="14" style="134" customWidth="1"/>
    <col min="14595" max="14595" width="13" style="134" customWidth="1"/>
    <col min="14596" max="14596" width="16.375" style="134" customWidth="1"/>
    <col min="14597" max="14597" width="16.75" style="134" customWidth="1"/>
    <col min="14598" max="14598" width="16.375" style="134" customWidth="1"/>
    <col min="14599" max="14599" width="45.75" style="134" customWidth="1"/>
    <col min="14600" max="14600" width="14" style="134" customWidth="1"/>
    <col min="14601" max="14601" width="14.25" style="134" customWidth="1"/>
    <col min="14602" max="14607" width="14" style="134" customWidth="1"/>
    <col min="14608" max="14608" width="11" style="134" customWidth="1"/>
    <col min="14609" max="14610" width="14" style="134" customWidth="1"/>
    <col min="14611" max="14612" width="18.125" style="134" customWidth="1"/>
    <col min="14613" max="14625" width="14" style="134" customWidth="1"/>
    <col min="14626" max="14627" width="11.25" style="134" customWidth="1"/>
    <col min="14628" max="14628" width="13" style="134" customWidth="1"/>
    <col min="14629" max="14629" width="17" style="134" customWidth="1"/>
    <col min="14630" max="14630" width="14" style="134" customWidth="1"/>
    <col min="14631" max="14631" width="7.125" style="134" customWidth="1"/>
    <col min="14632" max="14848" width="8.75" style="134"/>
    <col min="14849" max="14850" width="14" style="134" customWidth="1"/>
    <col min="14851" max="14851" width="13" style="134" customWidth="1"/>
    <col min="14852" max="14852" width="16.375" style="134" customWidth="1"/>
    <col min="14853" max="14853" width="16.75" style="134" customWidth="1"/>
    <col min="14854" max="14854" width="16.375" style="134" customWidth="1"/>
    <col min="14855" max="14855" width="45.75" style="134" customWidth="1"/>
    <col min="14856" max="14856" width="14" style="134" customWidth="1"/>
    <col min="14857" max="14857" width="14.25" style="134" customWidth="1"/>
    <col min="14858" max="14863" width="14" style="134" customWidth="1"/>
    <col min="14864" max="14864" width="11" style="134" customWidth="1"/>
    <col min="14865" max="14866" width="14" style="134" customWidth="1"/>
    <col min="14867" max="14868" width="18.125" style="134" customWidth="1"/>
    <col min="14869" max="14881" width="14" style="134" customWidth="1"/>
    <col min="14882" max="14883" width="11.25" style="134" customWidth="1"/>
    <col min="14884" max="14884" width="13" style="134" customWidth="1"/>
    <col min="14885" max="14885" width="17" style="134" customWidth="1"/>
    <col min="14886" max="14886" width="14" style="134" customWidth="1"/>
    <col min="14887" max="14887" width="7.125" style="134" customWidth="1"/>
    <col min="14888" max="15104" width="8.75" style="134"/>
    <col min="15105" max="15106" width="14" style="134" customWidth="1"/>
    <col min="15107" max="15107" width="13" style="134" customWidth="1"/>
    <col min="15108" max="15108" width="16.375" style="134" customWidth="1"/>
    <col min="15109" max="15109" width="16.75" style="134" customWidth="1"/>
    <col min="15110" max="15110" width="16.375" style="134" customWidth="1"/>
    <col min="15111" max="15111" width="45.75" style="134" customWidth="1"/>
    <col min="15112" max="15112" width="14" style="134" customWidth="1"/>
    <col min="15113" max="15113" width="14.25" style="134" customWidth="1"/>
    <col min="15114" max="15119" width="14" style="134" customWidth="1"/>
    <col min="15120" max="15120" width="11" style="134" customWidth="1"/>
    <col min="15121" max="15122" width="14" style="134" customWidth="1"/>
    <col min="15123" max="15124" width="18.125" style="134" customWidth="1"/>
    <col min="15125" max="15137" width="14" style="134" customWidth="1"/>
    <col min="15138" max="15139" width="11.25" style="134" customWidth="1"/>
    <col min="15140" max="15140" width="13" style="134" customWidth="1"/>
    <col min="15141" max="15141" width="17" style="134" customWidth="1"/>
    <col min="15142" max="15142" width="14" style="134" customWidth="1"/>
    <col min="15143" max="15143" width="7.125" style="134" customWidth="1"/>
    <col min="15144" max="15360" width="8.75" style="134"/>
    <col min="15361" max="15362" width="14" style="134" customWidth="1"/>
    <col min="15363" max="15363" width="13" style="134" customWidth="1"/>
    <col min="15364" max="15364" width="16.375" style="134" customWidth="1"/>
    <col min="15365" max="15365" width="16.75" style="134" customWidth="1"/>
    <col min="15366" max="15366" width="16.375" style="134" customWidth="1"/>
    <col min="15367" max="15367" width="45.75" style="134" customWidth="1"/>
    <col min="15368" max="15368" width="14" style="134" customWidth="1"/>
    <col min="15369" max="15369" width="14.25" style="134" customWidth="1"/>
    <col min="15370" max="15375" width="14" style="134" customWidth="1"/>
    <col min="15376" max="15376" width="11" style="134" customWidth="1"/>
    <col min="15377" max="15378" width="14" style="134" customWidth="1"/>
    <col min="15379" max="15380" width="18.125" style="134" customWidth="1"/>
    <col min="15381" max="15393" width="14" style="134" customWidth="1"/>
    <col min="15394" max="15395" width="11.25" style="134" customWidth="1"/>
    <col min="15396" max="15396" width="13" style="134" customWidth="1"/>
    <col min="15397" max="15397" width="17" style="134" customWidth="1"/>
    <col min="15398" max="15398" width="14" style="134" customWidth="1"/>
    <col min="15399" max="15399" width="7.125" style="134" customWidth="1"/>
    <col min="15400" max="15616" width="8.75" style="134"/>
    <col min="15617" max="15618" width="14" style="134" customWidth="1"/>
    <col min="15619" max="15619" width="13" style="134" customWidth="1"/>
    <col min="15620" max="15620" width="16.375" style="134" customWidth="1"/>
    <col min="15621" max="15621" width="16.75" style="134" customWidth="1"/>
    <col min="15622" max="15622" width="16.375" style="134" customWidth="1"/>
    <col min="15623" max="15623" width="45.75" style="134" customWidth="1"/>
    <col min="15624" max="15624" width="14" style="134" customWidth="1"/>
    <col min="15625" max="15625" width="14.25" style="134" customWidth="1"/>
    <col min="15626" max="15631" width="14" style="134" customWidth="1"/>
    <col min="15632" max="15632" width="11" style="134" customWidth="1"/>
    <col min="15633" max="15634" width="14" style="134" customWidth="1"/>
    <col min="15635" max="15636" width="18.125" style="134" customWidth="1"/>
    <col min="15637" max="15649" width="14" style="134" customWidth="1"/>
    <col min="15650" max="15651" width="11.25" style="134" customWidth="1"/>
    <col min="15652" max="15652" width="13" style="134" customWidth="1"/>
    <col min="15653" max="15653" width="17" style="134" customWidth="1"/>
    <col min="15654" max="15654" width="14" style="134" customWidth="1"/>
    <col min="15655" max="15655" width="7.125" style="134" customWidth="1"/>
    <col min="15656" max="15872" width="8.75" style="134"/>
    <col min="15873" max="15874" width="14" style="134" customWidth="1"/>
    <col min="15875" max="15875" width="13" style="134" customWidth="1"/>
    <col min="15876" max="15876" width="16.375" style="134" customWidth="1"/>
    <col min="15877" max="15877" width="16.75" style="134" customWidth="1"/>
    <col min="15878" max="15878" width="16.375" style="134" customWidth="1"/>
    <col min="15879" max="15879" width="45.75" style="134" customWidth="1"/>
    <col min="15880" max="15880" width="14" style="134" customWidth="1"/>
    <col min="15881" max="15881" width="14.25" style="134" customWidth="1"/>
    <col min="15882" max="15887" width="14" style="134" customWidth="1"/>
    <col min="15888" max="15888" width="11" style="134" customWidth="1"/>
    <col min="15889" max="15890" width="14" style="134" customWidth="1"/>
    <col min="15891" max="15892" width="18.125" style="134" customWidth="1"/>
    <col min="15893" max="15905" width="14" style="134" customWidth="1"/>
    <col min="15906" max="15907" width="11.25" style="134" customWidth="1"/>
    <col min="15908" max="15908" width="13" style="134" customWidth="1"/>
    <col min="15909" max="15909" width="17" style="134" customWidth="1"/>
    <col min="15910" max="15910" width="14" style="134" customWidth="1"/>
    <col min="15911" max="15911" width="7.125" style="134" customWidth="1"/>
    <col min="15912" max="16128" width="8.75" style="134"/>
    <col min="16129" max="16130" width="14" style="134" customWidth="1"/>
    <col min="16131" max="16131" width="13" style="134" customWidth="1"/>
    <col min="16132" max="16132" width="16.375" style="134" customWidth="1"/>
    <col min="16133" max="16133" width="16.75" style="134" customWidth="1"/>
    <col min="16134" max="16134" width="16.375" style="134" customWidth="1"/>
    <col min="16135" max="16135" width="45.75" style="134" customWidth="1"/>
    <col min="16136" max="16136" width="14" style="134" customWidth="1"/>
    <col min="16137" max="16137" width="14.25" style="134" customWidth="1"/>
    <col min="16138" max="16143" width="14" style="134" customWidth="1"/>
    <col min="16144" max="16144" width="11" style="134" customWidth="1"/>
    <col min="16145" max="16146" width="14" style="134" customWidth="1"/>
    <col min="16147" max="16148" width="18.125" style="134" customWidth="1"/>
    <col min="16149" max="16161" width="14" style="134" customWidth="1"/>
    <col min="16162" max="16163" width="11.25" style="134" customWidth="1"/>
    <col min="16164" max="16164" width="13" style="134" customWidth="1"/>
    <col min="16165" max="16165" width="17" style="134" customWidth="1"/>
    <col min="16166" max="16166" width="14" style="134" customWidth="1"/>
    <col min="16167" max="16167" width="7.125" style="134" customWidth="1"/>
    <col min="16168" max="16384" width="8.75" style="134"/>
  </cols>
  <sheetData>
    <row r="1" spans="1:39">
      <c r="A1" s="177" t="s">
        <v>167</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9"/>
    </row>
    <row r="2" spans="1:39" ht="15" customHeight="1">
      <c r="A2" s="135" t="s">
        <v>168</v>
      </c>
      <c r="B2" s="135" t="s">
        <v>169</v>
      </c>
      <c r="C2" s="135" t="s">
        <v>170</v>
      </c>
      <c r="D2" s="135" t="s">
        <v>171</v>
      </c>
      <c r="E2" s="135" t="s">
        <v>172</v>
      </c>
      <c r="F2" s="136" t="s">
        <v>173</v>
      </c>
      <c r="G2" s="135" t="s">
        <v>174</v>
      </c>
      <c r="H2" s="135" t="s">
        <v>83</v>
      </c>
      <c r="I2" s="135" t="s">
        <v>175</v>
      </c>
      <c r="J2" s="135" t="s">
        <v>176</v>
      </c>
      <c r="K2" s="135" t="s">
        <v>177</v>
      </c>
      <c r="L2" s="135" t="s">
        <v>178</v>
      </c>
      <c r="M2" s="135" t="s">
        <v>179</v>
      </c>
      <c r="N2" s="135" t="s">
        <v>180</v>
      </c>
      <c r="O2" s="135" t="s">
        <v>181</v>
      </c>
      <c r="P2" s="135" t="s">
        <v>182</v>
      </c>
      <c r="Q2" s="135" t="s">
        <v>183</v>
      </c>
      <c r="R2" s="135" t="s">
        <v>184</v>
      </c>
      <c r="S2" s="135" t="s">
        <v>185</v>
      </c>
      <c r="T2" s="135" t="s">
        <v>186</v>
      </c>
      <c r="U2" s="135" t="s">
        <v>187</v>
      </c>
      <c r="V2" s="135" t="s">
        <v>188</v>
      </c>
      <c r="W2" s="135" t="s">
        <v>189</v>
      </c>
      <c r="X2" s="135" t="s">
        <v>190</v>
      </c>
      <c r="Y2" s="135" t="s">
        <v>191</v>
      </c>
      <c r="Z2" s="135" t="s">
        <v>192</v>
      </c>
      <c r="AA2" s="135" t="s">
        <v>193</v>
      </c>
      <c r="AB2" s="135" t="s">
        <v>194</v>
      </c>
      <c r="AC2" s="135" t="s">
        <v>195</v>
      </c>
      <c r="AD2" s="135" t="s">
        <v>196</v>
      </c>
      <c r="AE2" s="135" t="s">
        <v>197</v>
      </c>
      <c r="AF2" s="135" t="s">
        <v>198</v>
      </c>
      <c r="AG2" s="135" t="s">
        <v>199</v>
      </c>
      <c r="AH2" s="135" t="s">
        <v>200</v>
      </c>
      <c r="AI2" s="135" t="s">
        <v>201</v>
      </c>
      <c r="AJ2" s="135" t="s">
        <v>202</v>
      </c>
      <c r="AK2" s="135" t="s">
        <v>203</v>
      </c>
      <c r="AL2" s="135" t="s">
        <v>204</v>
      </c>
      <c r="AM2" s="135" t="s">
        <v>205</v>
      </c>
    </row>
    <row r="3" spans="1:39">
      <c r="A3" s="137" t="s">
        <v>206</v>
      </c>
      <c r="B3" s="137" t="s">
        <v>207</v>
      </c>
      <c r="C3" s="138">
        <v>44944</v>
      </c>
      <c r="D3" s="139" t="s">
        <v>208</v>
      </c>
      <c r="E3" s="139" t="s">
        <v>209</v>
      </c>
      <c r="F3" s="140">
        <v>46206721</v>
      </c>
      <c r="G3" s="137" t="s">
        <v>210</v>
      </c>
      <c r="H3" s="137" t="s">
        <v>211</v>
      </c>
      <c r="I3" s="137"/>
      <c r="J3" s="137" t="s">
        <v>212</v>
      </c>
      <c r="K3" s="137" t="s">
        <v>213</v>
      </c>
      <c r="L3" s="137" t="s">
        <v>214</v>
      </c>
      <c r="M3" s="137" t="s">
        <v>24</v>
      </c>
      <c r="N3" s="137" t="s">
        <v>215</v>
      </c>
      <c r="O3" s="137" t="s">
        <v>216</v>
      </c>
      <c r="P3" s="137" t="s">
        <v>217</v>
      </c>
      <c r="Q3" s="137" t="s">
        <v>218</v>
      </c>
      <c r="R3" s="137"/>
      <c r="S3" s="137"/>
      <c r="T3" s="137"/>
      <c r="U3" s="137" t="s">
        <v>219</v>
      </c>
      <c r="V3" s="137"/>
      <c r="W3" s="137" t="s">
        <v>220</v>
      </c>
      <c r="X3" s="137"/>
      <c r="Y3" s="137"/>
      <c r="Z3" s="137"/>
      <c r="AA3" s="137"/>
      <c r="AB3" s="137"/>
      <c r="AC3" s="137"/>
      <c r="AD3" s="137"/>
      <c r="AE3" s="137"/>
      <c r="AF3" s="137"/>
      <c r="AG3" s="137"/>
      <c r="AH3" s="141"/>
      <c r="AI3" s="141"/>
      <c r="AJ3" s="141">
        <v>1</v>
      </c>
      <c r="AK3" s="139"/>
      <c r="AL3" s="137"/>
      <c r="AM3" s="137" t="s">
        <v>221</v>
      </c>
    </row>
    <row r="4" spans="1:39">
      <c r="A4" s="137" t="s">
        <v>206</v>
      </c>
      <c r="B4" s="137" t="s">
        <v>207</v>
      </c>
      <c r="C4" s="138">
        <v>44944</v>
      </c>
      <c r="D4" s="139" t="s">
        <v>208</v>
      </c>
      <c r="E4" s="139" t="s">
        <v>209</v>
      </c>
      <c r="F4" s="140">
        <v>269539205</v>
      </c>
      <c r="G4" s="137" t="s">
        <v>222</v>
      </c>
      <c r="H4" s="137" t="s">
        <v>211</v>
      </c>
      <c r="I4" s="137"/>
      <c r="J4" s="137" t="s">
        <v>212</v>
      </c>
      <c r="K4" s="137" t="s">
        <v>213</v>
      </c>
      <c r="L4" s="137" t="s">
        <v>214</v>
      </c>
      <c r="M4" s="137" t="s">
        <v>24</v>
      </c>
      <c r="N4" s="137" t="s">
        <v>215</v>
      </c>
      <c r="O4" s="137" t="s">
        <v>223</v>
      </c>
      <c r="P4" s="137" t="s">
        <v>217</v>
      </c>
      <c r="Q4" s="137" t="s">
        <v>218</v>
      </c>
      <c r="R4" s="137"/>
      <c r="S4" s="137"/>
      <c r="T4" s="137"/>
      <c r="U4" s="137" t="s">
        <v>219</v>
      </c>
      <c r="V4" s="137"/>
      <c r="W4" s="137" t="s">
        <v>220</v>
      </c>
      <c r="X4" s="137"/>
      <c r="Y4" s="137"/>
      <c r="Z4" s="137"/>
      <c r="AA4" s="137"/>
      <c r="AB4" s="137"/>
      <c r="AC4" s="137"/>
      <c r="AD4" s="137"/>
      <c r="AE4" s="137"/>
      <c r="AF4" s="137"/>
      <c r="AG4" s="137"/>
      <c r="AH4" s="141"/>
      <c r="AI4" s="141"/>
      <c r="AJ4" s="141">
        <v>1</v>
      </c>
      <c r="AK4" s="139"/>
      <c r="AL4" s="137"/>
      <c r="AM4" s="137" t="s">
        <v>221</v>
      </c>
    </row>
    <row r="5" spans="1:39">
      <c r="A5" s="137" t="s">
        <v>206</v>
      </c>
      <c r="B5" s="137" t="s">
        <v>207</v>
      </c>
      <c r="C5" s="138">
        <v>44944</v>
      </c>
      <c r="D5" s="139" t="s">
        <v>208</v>
      </c>
      <c r="E5" s="139" t="s">
        <v>209</v>
      </c>
      <c r="F5" s="140">
        <v>15402240</v>
      </c>
      <c r="G5" s="137" t="s">
        <v>224</v>
      </c>
      <c r="H5" s="137" t="s">
        <v>211</v>
      </c>
      <c r="I5" s="137"/>
      <c r="J5" s="137" t="s">
        <v>212</v>
      </c>
      <c r="K5" s="137" t="s">
        <v>213</v>
      </c>
      <c r="L5" s="137" t="s">
        <v>214</v>
      </c>
      <c r="M5" s="137" t="s">
        <v>24</v>
      </c>
      <c r="N5" s="137" t="s">
        <v>215</v>
      </c>
      <c r="O5" s="137" t="s">
        <v>225</v>
      </c>
      <c r="P5" s="137" t="s">
        <v>217</v>
      </c>
      <c r="Q5" s="137" t="s">
        <v>218</v>
      </c>
      <c r="R5" s="137"/>
      <c r="S5" s="137"/>
      <c r="T5" s="137"/>
      <c r="U5" s="137" t="s">
        <v>219</v>
      </c>
      <c r="V5" s="137"/>
      <c r="W5" s="137" t="s">
        <v>220</v>
      </c>
      <c r="X5" s="137"/>
      <c r="Y5" s="137"/>
      <c r="Z5" s="137"/>
      <c r="AA5" s="137"/>
      <c r="AB5" s="137"/>
      <c r="AC5" s="137"/>
      <c r="AD5" s="137"/>
      <c r="AE5" s="137"/>
      <c r="AF5" s="137"/>
      <c r="AG5" s="137"/>
      <c r="AH5" s="141"/>
      <c r="AI5" s="141"/>
      <c r="AJ5" s="141">
        <v>1</v>
      </c>
      <c r="AK5" s="139"/>
      <c r="AL5" s="137"/>
      <c r="AM5" s="137" t="s">
        <v>221</v>
      </c>
    </row>
    <row r="6" spans="1:39">
      <c r="A6" s="137" t="s">
        <v>206</v>
      </c>
      <c r="B6" s="137" t="s">
        <v>226</v>
      </c>
      <c r="C6" s="138">
        <v>44972</v>
      </c>
      <c r="D6" s="139" t="s">
        <v>208</v>
      </c>
      <c r="E6" s="139" t="s">
        <v>209</v>
      </c>
      <c r="F6" s="140">
        <v>47676524</v>
      </c>
      <c r="G6" s="137" t="s">
        <v>227</v>
      </c>
      <c r="H6" s="137" t="s">
        <v>211</v>
      </c>
      <c r="I6" s="137"/>
      <c r="J6" s="137" t="s">
        <v>212</v>
      </c>
      <c r="K6" s="137" t="s">
        <v>213</v>
      </c>
      <c r="L6" s="137" t="s">
        <v>214</v>
      </c>
      <c r="M6" s="137" t="s">
        <v>24</v>
      </c>
      <c r="N6" s="137" t="s">
        <v>215</v>
      </c>
      <c r="O6" s="137" t="s">
        <v>216</v>
      </c>
      <c r="P6" s="137" t="s">
        <v>217</v>
      </c>
      <c r="Q6" s="137" t="s">
        <v>218</v>
      </c>
      <c r="R6" s="137"/>
      <c r="S6" s="137"/>
      <c r="T6" s="137"/>
      <c r="U6" s="137" t="s">
        <v>219</v>
      </c>
      <c r="V6" s="137"/>
      <c r="W6" s="137" t="s">
        <v>220</v>
      </c>
      <c r="X6" s="137"/>
      <c r="Y6" s="137"/>
      <c r="Z6" s="137"/>
      <c r="AA6" s="137"/>
      <c r="AB6" s="137"/>
      <c r="AC6" s="137"/>
      <c r="AD6" s="137"/>
      <c r="AE6" s="137"/>
      <c r="AF6" s="137"/>
      <c r="AG6" s="137"/>
      <c r="AH6" s="141"/>
      <c r="AI6" s="141"/>
      <c r="AJ6" s="141">
        <v>1</v>
      </c>
      <c r="AK6" s="139"/>
      <c r="AL6" s="137"/>
      <c r="AM6" s="137" t="s">
        <v>221</v>
      </c>
    </row>
    <row r="7" spans="1:39">
      <c r="A7" s="137" t="s">
        <v>206</v>
      </c>
      <c r="B7" s="137" t="s">
        <v>226</v>
      </c>
      <c r="C7" s="138">
        <v>44972</v>
      </c>
      <c r="D7" s="139" t="s">
        <v>208</v>
      </c>
      <c r="E7" s="139" t="s">
        <v>209</v>
      </c>
      <c r="F7" s="140">
        <v>278113056</v>
      </c>
      <c r="G7" s="137" t="s">
        <v>228</v>
      </c>
      <c r="H7" s="137" t="s">
        <v>211</v>
      </c>
      <c r="I7" s="137"/>
      <c r="J7" s="137" t="s">
        <v>212</v>
      </c>
      <c r="K7" s="137" t="s">
        <v>213</v>
      </c>
      <c r="L7" s="137" t="s">
        <v>214</v>
      </c>
      <c r="M7" s="137" t="s">
        <v>24</v>
      </c>
      <c r="N7" s="137" t="s">
        <v>215</v>
      </c>
      <c r="O7" s="137" t="s">
        <v>223</v>
      </c>
      <c r="P7" s="137" t="s">
        <v>217</v>
      </c>
      <c r="Q7" s="137" t="s">
        <v>218</v>
      </c>
      <c r="R7" s="137"/>
      <c r="S7" s="137"/>
      <c r="T7" s="137"/>
      <c r="U7" s="137" t="s">
        <v>219</v>
      </c>
      <c r="V7" s="137"/>
      <c r="W7" s="137" t="s">
        <v>220</v>
      </c>
      <c r="X7" s="137"/>
      <c r="Y7" s="137"/>
      <c r="Z7" s="137"/>
      <c r="AA7" s="137"/>
      <c r="AB7" s="137"/>
      <c r="AC7" s="137"/>
      <c r="AD7" s="137"/>
      <c r="AE7" s="137"/>
      <c r="AF7" s="137"/>
      <c r="AG7" s="137"/>
      <c r="AH7" s="141"/>
      <c r="AI7" s="141"/>
      <c r="AJ7" s="141">
        <v>1</v>
      </c>
      <c r="AK7" s="139"/>
      <c r="AL7" s="137"/>
      <c r="AM7" s="137" t="s">
        <v>221</v>
      </c>
    </row>
    <row r="8" spans="1:39">
      <c r="A8" s="137" t="s">
        <v>206</v>
      </c>
      <c r="B8" s="137" t="s">
        <v>226</v>
      </c>
      <c r="C8" s="138">
        <v>44972</v>
      </c>
      <c r="D8" s="139" t="s">
        <v>208</v>
      </c>
      <c r="E8" s="139" t="s">
        <v>209</v>
      </c>
      <c r="F8" s="140">
        <v>15892175</v>
      </c>
      <c r="G8" s="137" t="s">
        <v>229</v>
      </c>
      <c r="H8" s="137" t="s">
        <v>211</v>
      </c>
      <c r="I8" s="137"/>
      <c r="J8" s="137" t="s">
        <v>212</v>
      </c>
      <c r="K8" s="137" t="s">
        <v>213</v>
      </c>
      <c r="L8" s="137" t="s">
        <v>214</v>
      </c>
      <c r="M8" s="137" t="s">
        <v>24</v>
      </c>
      <c r="N8" s="137" t="s">
        <v>215</v>
      </c>
      <c r="O8" s="137" t="s">
        <v>225</v>
      </c>
      <c r="P8" s="137" t="s">
        <v>217</v>
      </c>
      <c r="Q8" s="137" t="s">
        <v>218</v>
      </c>
      <c r="R8" s="137"/>
      <c r="S8" s="137"/>
      <c r="T8" s="137"/>
      <c r="U8" s="137" t="s">
        <v>219</v>
      </c>
      <c r="V8" s="137"/>
      <c r="W8" s="137" t="s">
        <v>220</v>
      </c>
      <c r="X8" s="137"/>
      <c r="Y8" s="137"/>
      <c r="Z8" s="137"/>
      <c r="AA8" s="137"/>
      <c r="AB8" s="137"/>
      <c r="AC8" s="137"/>
      <c r="AD8" s="137"/>
      <c r="AE8" s="137"/>
      <c r="AF8" s="137"/>
      <c r="AG8" s="137"/>
      <c r="AH8" s="141"/>
      <c r="AI8" s="141"/>
      <c r="AJ8" s="141">
        <v>1</v>
      </c>
      <c r="AK8" s="139"/>
      <c r="AL8" s="137"/>
      <c r="AM8" s="137" t="s">
        <v>221</v>
      </c>
    </row>
    <row r="9" spans="1:39">
      <c r="A9" s="137" t="s">
        <v>206</v>
      </c>
      <c r="B9" s="137" t="s">
        <v>230</v>
      </c>
      <c r="C9" s="138">
        <v>44998</v>
      </c>
      <c r="D9" s="139" t="s">
        <v>208</v>
      </c>
      <c r="E9" s="139" t="s">
        <v>209</v>
      </c>
      <c r="F9" s="140">
        <v>15278295</v>
      </c>
      <c r="G9" s="137" t="s">
        <v>231</v>
      </c>
      <c r="H9" s="137" t="s">
        <v>211</v>
      </c>
      <c r="I9" s="137"/>
      <c r="J9" s="137" t="s">
        <v>212</v>
      </c>
      <c r="K9" s="137" t="s">
        <v>213</v>
      </c>
      <c r="L9" s="137" t="s">
        <v>214</v>
      </c>
      <c r="M9" s="137" t="s">
        <v>24</v>
      </c>
      <c r="N9" s="137" t="s">
        <v>215</v>
      </c>
      <c r="O9" s="137" t="s">
        <v>225</v>
      </c>
      <c r="P9" s="137" t="s">
        <v>217</v>
      </c>
      <c r="Q9" s="137" t="s">
        <v>218</v>
      </c>
      <c r="R9" s="137"/>
      <c r="S9" s="137"/>
      <c r="T9" s="137"/>
      <c r="U9" s="137" t="s">
        <v>219</v>
      </c>
      <c r="V9" s="137"/>
      <c r="W9" s="137" t="s">
        <v>220</v>
      </c>
      <c r="X9" s="137"/>
      <c r="Y9" s="137"/>
      <c r="Z9" s="137"/>
      <c r="AA9" s="137"/>
      <c r="AB9" s="137"/>
      <c r="AC9" s="137"/>
      <c r="AD9" s="137"/>
      <c r="AE9" s="137"/>
      <c r="AF9" s="137"/>
      <c r="AG9" s="137"/>
      <c r="AH9" s="141"/>
      <c r="AI9" s="141"/>
      <c r="AJ9" s="141">
        <v>1</v>
      </c>
      <c r="AK9" s="139"/>
      <c r="AL9" s="137"/>
      <c r="AM9" s="137" t="s">
        <v>221</v>
      </c>
    </row>
    <row r="10" spans="1:39">
      <c r="A10" s="137" t="s">
        <v>206</v>
      </c>
      <c r="B10" s="137" t="s">
        <v>230</v>
      </c>
      <c r="C10" s="138">
        <v>44998</v>
      </c>
      <c r="D10" s="139" t="s">
        <v>208</v>
      </c>
      <c r="E10" s="139" t="s">
        <v>209</v>
      </c>
      <c r="F10" s="140">
        <v>45834884</v>
      </c>
      <c r="G10" s="137" t="s">
        <v>232</v>
      </c>
      <c r="H10" s="137" t="s">
        <v>211</v>
      </c>
      <c r="I10" s="137"/>
      <c r="J10" s="137" t="s">
        <v>212</v>
      </c>
      <c r="K10" s="137" t="s">
        <v>213</v>
      </c>
      <c r="L10" s="137" t="s">
        <v>214</v>
      </c>
      <c r="M10" s="137" t="s">
        <v>24</v>
      </c>
      <c r="N10" s="137" t="s">
        <v>215</v>
      </c>
      <c r="O10" s="137" t="s">
        <v>216</v>
      </c>
      <c r="P10" s="137" t="s">
        <v>217</v>
      </c>
      <c r="Q10" s="137" t="s">
        <v>218</v>
      </c>
      <c r="R10" s="137"/>
      <c r="S10" s="137"/>
      <c r="T10" s="137"/>
      <c r="U10" s="137" t="s">
        <v>219</v>
      </c>
      <c r="V10" s="137"/>
      <c r="W10" s="137" t="s">
        <v>220</v>
      </c>
      <c r="X10" s="137"/>
      <c r="Y10" s="137"/>
      <c r="Z10" s="137"/>
      <c r="AA10" s="137"/>
      <c r="AB10" s="137"/>
      <c r="AC10" s="137"/>
      <c r="AD10" s="137"/>
      <c r="AE10" s="137"/>
      <c r="AF10" s="137"/>
      <c r="AG10" s="137"/>
      <c r="AH10" s="141"/>
      <c r="AI10" s="141"/>
      <c r="AJ10" s="141">
        <v>1</v>
      </c>
      <c r="AK10" s="139"/>
      <c r="AL10" s="137"/>
      <c r="AM10" s="137" t="s">
        <v>221</v>
      </c>
    </row>
    <row r="11" spans="1:39">
      <c r="A11" s="137" t="s">
        <v>206</v>
      </c>
      <c r="B11" s="137" t="s">
        <v>230</v>
      </c>
      <c r="C11" s="138">
        <v>44998</v>
      </c>
      <c r="D11" s="139" t="s">
        <v>208</v>
      </c>
      <c r="E11" s="139" t="s">
        <v>209</v>
      </c>
      <c r="F11" s="140">
        <v>267370156</v>
      </c>
      <c r="G11" s="137" t="s">
        <v>233</v>
      </c>
      <c r="H11" s="137" t="s">
        <v>211</v>
      </c>
      <c r="I11" s="137"/>
      <c r="J11" s="137" t="s">
        <v>212</v>
      </c>
      <c r="K11" s="137" t="s">
        <v>213</v>
      </c>
      <c r="L11" s="137" t="s">
        <v>214</v>
      </c>
      <c r="M11" s="137" t="s">
        <v>24</v>
      </c>
      <c r="N11" s="137" t="s">
        <v>215</v>
      </c>
      <c r="O11" s="137" t="s">
        <v>223</v>
      </c>
      <c r="P11" s="137" t="s">
        <v>217</v>
      </c>
      <c r="Q11" s="137" t="s">
        <v>218</v>
      </c>
      <c r="R11" s="137"/>
      <c r="S11" s="137"/>
      <c r="T11" s="137"/>
      <c r="U11" s="137" t="s">
        <v>219</v>
      </c>
      <c r="V11" s="137"/>
      <c r="W11" s="137" t="s">
        <v>220</v>
      </c>
      <c r="X11" s="137"/>
      <c r="Y11" s="137"/>
      <c r="Z11" s="137"/>
      <c r="AA11" s="137"/>
      <c r="AB11" s="137"/>
      <c r="AC11" s="137"/>
      <c r="AD11" s="137"/>
      <c r="AE11" s="137"/>
      <c r="AF11" s="137"/>
      <c r="AG11" s="137"/>
      <c r="AH11" s="141"/>
      <c r="AI11" s="141"/>
      <c r="AJ11" s="141">
        <v>1</v>
      </c>
      <c r="AK11" s="139"/>
      <c r="AL11" s="137"/>
      <c r="AM11" s="137" t="s">
        <v>221</v>
      </c>
    </row>
    <row r="12" spans="1:39">
      <c r="A12" s="137" t="s">
        <v>206</v>
      </c>
      <c r="B12" s="137" t="s">
        <v>234</v>
      </c>
      <c r="C12" s="138">
        <v>45027</v>
      </c>
      <c r="D12" s="139" t="s">
        <v>208</v>
      </c>
      <c r="E12" s="139" t="s">
        <v>209</v>
      </c>
      <c r="F12" s="140">
        <v>45988205</v>
      </c>
      <c r="G12" s="137" t="s">
        <v>235</v>
      </c>
      <c r="H12" s="137" t="s">
        <v>211</v>
      </c>
      <c r="I12" s="137"/>
      <c r="J12" s="137" t="s">
        <v>212</v>
      </c>
      <c r="K12" s="137" t="s">
        <v>213</v>
      </c>
      <c r="L12" s="137" t="s">
        <v>214</v>
      </c>
      <c r="M12" s="137" t="s">
        <v>24</v>
      </c>
      <c r="N12" s="137" t="s">
        <v>215</v>
      </c>
      <c r="O12" s="137" t="s">
        <v>216</v>
      </c>
      <c r="P12" s="137" t="s">
        <v>217</v>
      </c>
      <c r="Q12" s="137" t="s">
        <v>218</v>
      </c>
      <c r="R12" s="137"/>
      <c r="S12" s="137"/>
      <c r="T12" s="137"/>
      <c r="U12" s="137" t="s">
        <v>219</v>
      </c>
      <c r="V12" s="137"/>
      <c r="W12" s="137" t="s">
        <v>220</v>
      </c>
      <c r="X12" s="137"/>
      <c r="Y12" s="137"/>
      <c r="Z12" s="137"/>
      <c r="AA12" s="137"/>
      <c r="AB12" s="137"/>
      <c r="AC12" s="137"/>
      <c r="AD12" s="137"/>
      <c r="AE12" s="137"/>
      <c r="AF12" s="137"/>
      <c r="AG12" s="137"/>
      <c r="AH12" s="141"/>
      <c r="AI12" s="141"/>
      <c r="AJ12" s="141">
        <v>1</v>
      </c>
      <c r="AK12" s="139"/>
      <c r="AL12" s="137"/>
      <c r="AM12" s="137" t="s">
        <v>221</v>
      </c>
    </row>
    <row r="13" spans="1:39">
      <c r="A13" s="137" t="s">
        <v>206</v>
      </c>
      <c r="B13" s="137" t="s">
        <v>234</v>
      </c>
      <c r="C13" s="138">
        <v>45027</v>
      </c>
      <c r="D13" s="139" t="s">
        <v>208</v>
      </c>
      <c r="E13" s="139" t="s">
        <v>209</v>
      </c>
      <c r="F13" s="140">
        <v>268264528</v>
      </c>
      <c r="G13" s="137" t="s">
        <v>236</v>
      </c>
      <c r="H13" s="137" t="s">
        <v>211</v>
      </c>
      <c r="I13" s="137"/>
      <c r="J13" s="137" t="s">
        <v>212</v>
      </c>
      <c r="K13" s="137" t="s">
        <v>213</v>
      </c>
      <c r="L13" s="137" t="s">
        <v>214</v>
      </c>
      <c r="M13" s="137" t="s">
        <v>24</v>
      </c>
      <c r="N13" s="137" t="s">
        <v>215</v>
      </c>
      <c r="O13" s="137" t="s">
        <v>223</v>
      </c>
      <c r="P13" s="137" t="s">
        <v>217</v>
      </c>
      <c r="Q13" s="137" t="s">
        <v>218</v>
      </c>
      <c r="R13" s="137"/>
      <c r="S13" s="137"/>
      <c r="T13" s="137"/>
      <c r="U13" s="137" t="s">
        <v>219</v>
      </c>
      <c r="V13" s="137"/>
      <c r="W13" s="137" t="s">
        <v>220</v>
      </c>
      <c r="X13" s="137"/>
      <c r="Y13" s="137"/>
      <c r="Z13" s="137"/>
      <c r="AA13" s="137"/>
      <c r="AB13" s="137"/>
      <c r="AC13" s="137"/>
      <c r="AD13" s="137"/>
      <c r="AE13" s="137"/>
      <c r="AF13" s="137"/>
      <c r="AG13" s="137"/>
      <c r="AH13" s="141"/>
      <c r="AI13" s="141"/>
      <c r="AJ13" s="141">
        <v>1</v>
      </c>
      <c r="AK13" s="139"/>
      <c r="AL13" s="137"/>
      <c r="AM13" s="137" t="s">
        <v>221</v>
      </c>
    </row>
    <row r="14" spans="1:39">
      <c r="A14" s="137" t="s">
        <v>206</v>
      </c>
      <c r="B14" s="137" t="s">
        <v>234</v>
      </c>
      <c r="C14" s="138">
        <v>45027</v>
      </c>
      <c r="D14" s="139" t="s">
        <v>208</v>
      </c>
      <c r="E14" s="139" t="s">
        <v>209</v>
      </c>
      <c r="F14" s="140">
        <v>15329403</v>
      </c>
      <c r="G14" s="137" t="s">
        <v>237</v>
      </c>
      <c r="H14" s="137" t="s">
        <v>211</v>
      </c>
      <c r="I14" s="137"/>
      <c r="J14" s="137" t="s">
        <v>212</v>
      </c>
      <c r="K14" s="137" t="s">
        <v>213</v>
      </c>
      <c r="L14" s="137" t="s">
        <v>214</v>
      </c>
      <c r="M14" s="137" t="s">
        <v>24</v>
      </c>
      <c r="N14" s="137" t="s">
        <v>215</v>
      </c>
      <c r="O14" s="137" t="s">
        <v>225</v>
      </c>
      <c r="P14" s="137" t="s">
        <v>217</v>
      </c>
      <c r="Q14" s="137" t="s">
        <v>218</v>
      </c>
      <c r="R14" s="137"/>
      <c r="S14" s="137"/>
      <c r="T14" s="137"/>
      <c r="U14" s="137" t="s">
        <v>219</v>
      </c>
      <c r="V14" s="137"/>
      <c r="W14" s="137" t="s">
        <v>220</v>
      </c>
      <c r="X14" s="137"/>
      <c r="Y14" s="137"/>
      <c r="Z14" s="137"/>
      <c r="AA14" s="137"/>
      <c r="AB14" s="137"/>
      <c r="AC14" s="137"/>
      <c r="AD14" s="137"/>
      <c r="AE14" s="137"/>
      <c r="AF14" s="137"/>
      <c r="AG14" s="137"/>
      <c r="AH14" s="141"/>
      <c r="AI14" s="141"/>
      <c r="AJ14" s="141">
        <v>1</v>
      </c>
      <c r="AK14" s="139"/>
      <c r="AL14" s="137"/>
      <c r="AM14" s="137" t="s">
        <v>221</v>
      </c>
    </row>
    <row r="15" spans="1:39">
      <c r="A15" s="137" t="s">
        <v>206</v>
      </c>
      <c r="B15" s="137" t="s">
        <v>238</v>
      </c>
      <c r="C15" s="138">
        <v>45057</v>
      </c>
      <c r="D15" s="139" t="s">
        <v>208</v>
      </c>
      <c r="E15" s="139" t="s">
        <v>209</v>
      </c>
      <c r="F15" s="140">
        <v>279002473</v>
      </c>
      <c r="G15" s="137" t="s">
        <v>239</v>
      </c>
      <c r="H15" s="137" t="s">
        <v>211</v>
      </c>
      <c r="I15" s="137"/>
      <c r="J15" s="137" t="s">
        <v>212</v>
      </c>
      <c r="K15" s="137" t="s">
        <v>213</v>
      </c>
      <c r="L15" s="137" t="s">
        <v>214</v>
      </c>
      <c r="M15" s="137" t="s">
        <v>24</v>
      </c>
      <c r="N15" s="137" t="s">
        <v>215</v>
      </c>
      <c r="O15" s="137" t="s">
        <v>223</v>
      </c>
      <c r="P15" s="137" t="s">
        <v>217</v>
      </c>
      <c r="Q15" s="137" t="s">
        <v>218</v>
      </c>
      <c r="R15" s="137"/>
      <c r="S15" s="137"/>
      <c r="T15" s="137"/>
      <c r="U15" s="137" t="s">
        <v>219</v>
      </c>
      <c r="V15" s="137"/>
      <c r="W15" s="137" t="s">
        <v>220</v>
      </c>
      <c r="X15" s="137"/>
      <c r="Y15" s="137"/>
      <c r="Z15" s="137"/>
      <c r="AA15" s="137"/>
      <c r="AB15" s="137"/>
      <c r="AC15" s="137"/>
      <c r="AD15" s="137"/>
      <c r="AE15" s="137"/>
      <c r="AF15" s="137"/>
      <c r="AG15" s="137"/>
      <c r="AH15" s="141"/>
      <c r="AI15" s="141"/>
      <c r="AJ15" s="141">
        <v>1</v>
      </c>
      <c r="AK15" s="139"/>
      <c r="AL15" s="137"/>
      <c r="AM15" s="137" t="s">
        <v>221</v>
      </c>
    </row>
    <row r="16" spans="1:39">
      <c r="A16" s="137" t="s">
        <v>206</v>
      </c>
      <c r="B16" s="137" t="s">
        <v>238</v>
      </c>
      <c r="C16" s="138">
        <v>45057</v>
      </c>
      <c r="D16" s="139" t="s">
        <v>208</v>
      </c>
      <c r="E16" s="139" t="s">
        <v>209</v>
      </c>
      <c r="F16" s="140">
        <v>47828996</v>
      </c>
      <c r="G16" s="137" t="s">
        <v>240</v>
      </c>
      <c r="H16" s="137" t="s">
        <v>211</v>
      </c>
      <c r="I16" s="137"/>
      <c r="J16" s="137" t="s">
        <v>212</v>
      </c>
      <c r="K16" s="137" t="s">
        <v>213</v>
      </c>
      <c r="L16" s="137" t="s">
        <v>214</v>
      </c>
      <c r="M16" s="137" t="s">
        <v>24</v>
      </c>
      <c r="N16" s="137" t="s">
        <v>215</v>
      </c>
      <c r="O16" s="137" t="s">
        <v>216</v>
      </c>
      <c r="P16" s="137" t="s">
        <v>217</v>
      </c>
      <c r="Q16" s="137" t="s">
        <v>218</v>
      </c>
      <c r="R16" s="137"/>
      <c r="S16" s="137"/>
      <c r="T16" s="137"/>
      <c r="U16" s="137" t="s">
        <v>219</v>
      </c>
      <c r="V16" s="137"/>
      <c r="W16" s="137" t="s">
        <v>220</v>
      </c>
      <c r="X16" s="137"/>
      <c r="Y16" s="137"/>
      <c r="Z16" s="137"/>
      <c r="AA16" s="137"/>
      <c r="AB16" s="137"/>
      <c r="AC16" s="137"/>
      <c r="AD16" s="137"/>
      <c r="AE16" s="137"/>
      <c r="AF16" s="137"/>
      <c r="AG16" s="137"/>
      <c r="AH16" s="141"/>
      <c r="AI16" s="141"/>
      <c r="AJ16" s="141">
        <v>1</v>
      </c>
      <c r="AK16" s="139"/>
      <c r="AL16" s="137"/>
      <c r="AM16" s="137" t="s">
        <v>221</v>
      </c>
    </row>
    <row r="17" spans="1:39">
      <c r="A17" s="137" t="s">
        <v>206</v>
      </c>
      <c r="B17" s="137" t="s">
        <v>238</v>
      </c>
      <c r="C17" s="138">
        <v>45057</v>
      </c>
      <c r="D17" s="139" t="s">
        <v>208</v>
      </c>
      <c r="E17" s="139" t="s">
        <v>209</v>
      </c>
      <c r="F17" s="140">
        <v>15942999</v>
      </c>
      <c r="G17" s="137" t="s">
        <v>241</v>
      </c>
      <c r="H17" s="137" t="s">
        <v>211</v>
      </c>
      <c r="I17" s="137"/>
      <c r="J17" s="137" t="s">
        <v>212</v>
      </c>
      <c r="K17" s="137" t="s">
        <v>213</v>
      </c>
      <c r="L17" s="137" t="s">
        <v>214</v>
      </c>
      <c r="M17" s="137" t="s">
        <v>24</v>
      </c>
      <c r="N17" s="137" t="s">
        <v>215</v>
      </c>
      <c r="O17" s="137" t="s">
        <v>225</v>
      </c>
      <c r="P17" s="137" t="s">
        <v>217</v>
      </c>
      <c r="Q17" s="137" t="s">
        <v>218</v>
      </c>
      <c r="R17" s="137"/>
      <c r="S17" s="137"/>
      <c r="T17" s="137"/>
      <c r="U17" s="137" t="s">
        <v>219</v>
      </c>
      <c r="V17" s="137"/>
      <c r="W17" s="137" t="s">
        <v>220</v>
      </c>
      <c r="X17" s="137"/>
      <c r="Y17" s="137"/>
      <c r="Z17" s="137"/>
      <c r="AA17" s="137"/>
      <c r="AB17" s="137"/>
      <c r="AC17" s="137"/>
      <c r="AD17" s="137"/>
      <c r="AE17" s="137"/>
      <c r="AF17" s="137"/>
      <c r="AG17" s="137"/>
      <c r="AH17" s="141"/>
      <c r="AI17" s="141"/>
      <c r="AJ17" s="141">
        <v>1</v>
      </c>
      <c r="AK17" s="139"/>
      <c r="AL17" s="137"/>
      <c r="AM17" s="137" t="s">
        <v>221</v>
      </c>
    </row>
    <row r="18" spans="1:39">
      <c r="A18" s="137" t="s">
        <v>206</v>
      </c>
      <c r="B18" s="137" t="s">
        <v>242</v>
      </c>
      <c r="C18" s="138">
        <v>45092</v>
      </c>
      <c r="D18" s="139" t="s">
        <v>208</v>
      </c>
      <c r="E18" s="139" t="s">
        <v>209</v>
      </c>
      <c r="F18" s="140">
        <v>15435418</v>
      </c>
      <c r="G18" s="137" t="s">
        <v>243</v>
      </c>
      <c r="H18" s="137" t="s">
        <v>211</v>
      </c>
      <c r="I18" s="137"/>
      <c r="J18" s="137" t="s">
        <v>212</v>
      </c>
      <c r="K18" s="137" t="s">
        <v>213</v>
      </c>
      <c r="L18" s="137" t="s">
        <v>214</v>
      </c>
      <c r="M18" s="137" t="s">
        <v>24</v>
      </c>
      <c r="N18" s="137" t="s">
        <v>215</v>
      </c>
      <c r="O18" s="137" t="s">
        <v>225</v>
      </c>
      <c r="P18" s="137" t="s">
        <v>217</v>
      </c>
      <c r="Q18" s="137" t="s">
        <v>218</v>
      </c>
      <c r="R18" s="137"/>
      <c r="S18" s="137"/>
      <c r="T18" s="137"/>
      <c r="U18" s="137" t="s">
        <v>219</v>
      </c>
      <c r="V18" s="137"/>
      <c r="W18" s="137" t="s">
        <v>220</v>
      </c>
      <c r="X18" s="137"/>
      <c r="Y18" s="137"/>
      <c r="Z18" s="137"/>
      <c r="AA18" s="137"/>
      <c r="AB18" s="137"/>
      <c r="AC18" s="137"/>
      <c r="AD18" s="137"/>
      <c r="AE18" s="137"/>
      <c r="AF18" s="137"/>
      <c r="AG18" s="137"/>
      <c r="AH18" s="141"/>
      <c r="AI18" s="141"/>
      <c r="AJ18" s="141">
        <v>1</v>
      </c>
      <c r="AK18" s="139"/>
      <c r="AL18" s="137"/>
      <c r="AM18" s="137" t="s">
        <v>221</v>
      </c>
    </row>
    <row r="19" spans="1:39">
      <c r="A19" s="137" t="s">
        <v>206</v>
      </c>
      <c r="B19" s="137" t="s">
        <v>242</v>
      </c>
      <c r="C19" s="138">
        <v>45092</v>
      </c>
      <c r="D19" s="139" t="s">
        <v>208</v>
      </c>
      <c r="E19" s="139" t="s">
        <v>209</v>
      </c>
      <c r="F19" s="140">
        <v>46306254</v>
      </c>
      <c r="G19" s="137" t="s">
        <v>244</v>
      </c>
      <c r="H19" s="137" t="s">
        <v>211</v>
      </c>
      <c r="I19" s="137"/>
      <c r="J19" s="137" t="s">
        <v>212</v>
      </c>
      <c r="K19" s="137" t="s">
        <v>213</v>
      </c>
      <c r="L19" s="137" t="s">
        <v>214</v>
      </c>
      <c r="M19" s="137" t="s">
        <v>24</v>
      </c>
      <c r="N19" s="137" t="s">
        <v>215</v>
      </c>
      <c r="O19" s="137" t="s">
        <v>216</v>
      </c>
      <c r="P19" s="137" t="s">
        <v>217</v>
      </c>
      <c r="Q19" s="137" t="s">
        <v>218</v>
      </c>
      <c r="R19" s="137"/>
      <c r="S19" s="137"/>
      <c r="T19" s="137"/>
      <c r="U19" s="137" t="s">
        <v>219</v>
      </c>
      <c r="V19" s="137"/>
      <c r="W19" s="137" t="s">
        <v>220</v>
      </c>
      <c r="X19" s="137"/>
      <c r="Y19" s="137"/>
      <c r="Z19" s="137"/>
      <c r="AA19" s="137"/>
      <c r="AB19" s="137"/>
      <c r="AC19" s="137"/>
      <c r="AD19" s="137"/>
      <c r="AE19" s="137"/>
      <c r="AF19" s="137"/>
      <c r="AG19" s="137"/>
      <c r="AH19" s="141"/>
      <c r="AI19" s="141"/>
      <c r="AJ19" s="141">
        <v>1</v>
      </c>
      <c r="AK19" s="139"/>
      <c r="AL19" s="137"/>
      <c r="AM19" s="137" t="s">
        <v>221</v>
      </c>
    </row>
    <row r="20" spans="1:39">
      <c r="A20" s="137" t="s">
        <v>206</v>
      </c>
      <c r="B20" s="137" t="s">
        <v>242</v>
      </c>
      <c r="C20" s="138">
        <v>45092</v>
      </c>
      <c r="D20" s="139" t="s">
        <v>208</v>
      </c>
      <c r="E20" s="139" t="s">
        <v>209</v>
      </c>
      <c r="F20" s="140">
        <v>270119817</v>
      </c>
      <c r="G20" s="137" t="s">
        <v>245</v>
      </c>
      <c r="H20" s="137" t="s">
        <v>211</v>
      </c>
      <c r="I20" s="137"/>
      <c r="J20" s="137" t="s">
        <v>212</v>
      </c>
      <c r="K20" s="137" t="s">
        <v>213</v>
      </c>
      <c r="L20" s="137" t="s">
        <v>214</v>
      </c>
      <c r="M20" s="137" t="s">
        <v>24</v>
      </c>
      <c r="N20" s="137" t="s">
        <v>215</v>
      </c>
      <c r="O20" s="137" t="s">
        <v>223</v>
      </c>
      <c r="P20" s="137" t="s">
        <v>217</v>
      </c>
      <c r="Q20" s="137" t="s">
        <v>218</v>
      </c>
      <c r="R20" s="137"/>
      <c r="S20" s="137"/>
      <c r="T20" s="137"/>
      <c r="U20" s="137" t="s">
        <v>219</v>
      </c>
      <c r="V20" s="137"/>
      <c r="W20" s="137" t="s">
        <v>220</v>
      </c>
      <c r="X20" s="137"/>
      <c r="Y20" s="137"/>
      <c r="Z20" s="137"/>
      <c r="AA20" s="137"/>
      <c r="AB20" s="137"/>
      <c r="AC20" s="137"/>
      <c r="AD20" s="137"/>
      <c r="AE20" s="137"/>
      <c r="AF20" s="137"/>
      <c r="AG20" s="137"/>
      <c r="AH20" s="141"/>
      <c r="AI20" s="141"/>
      <c r="AJ20" s="141">
        <v>1</v>
      </c>
      <c r="AK20" s="139"/>
      <c r="AL20" s="137"/>
      <c r="AM20" s="137" t="s">
        <v>221</v>
      </c>
    </row>
    <row r="21" spans="1:39">
      <c r="A21" s="137" t="s">
        <v>206</v>
      </c>
      <c r="B21" s="137" t="s">
        <v>246</v>
      </c>
      <c r="C21" s="138">
        <v>45119</v>
      </c>
      <c r="D21" s="139" t="s">
        <v>208</v>
      </c>
      <c r="E21" s="139" t="s">
        <v>209</v>
      </c>
      <c r="F21" s="140">
        <v>56279561</v>
      </c>
      <c r="G21" s="137" t="s">
        <v>247</v>
      </c>
      <c r="H21" s="137" t="s">
        <v>211</v>
      </c>
      <c r="I21" s="137"/>
      <c r="J21" s="137" t="s">
        <v>212</v>
      </c>
      <c r="K21" s="137" t="s">
        <v>213</v>
      </c>
      <c r="L21" s="137" t="s">
        <v>214</v>
      </c>
      <c r="M21" s="137" t="s">
        <v>24</v>
      </c>
      <c r="N21" s="137" t="s">
        <v>215</v>
      </c>
      <c r="O21" s="137" t="s">
        <v>216</v>
      </c>
      <c r="P21" s="137" t="s">
        <v>217</v>
      </c>
      <c r="Q21" s="137" t="s">
        <v>218</v>
      </c>
      <c r="R21" s="137"/>
      <c r="S21" s="137"/>
      <c r="T21" s="137"/>
      <c r="U21" s="137" t="s">
        <v>219</v>
      </c>
      <c r="V21" s="137"/>
      <c r="W21" s="137" t="s">
        <v>220</v>
      </c>
      <c r="X21" s="137"/>
      <c r="Y21" s="137"/>
      <c r="Z21" s="137"/>
      <c r="AA21" s="137"/>
      <c r="AB21" s="137"/>
      <c r="AC21" s="137"/>
      <c r="AD21" s="137"/>
      <c r="AE21" s="137"/>
      <c r="AF21" s="137"/>
      <c r="AG21" s="137"/>
      <c r="AH21" s="141"/>
      <c r="AI21" s="141"/>
      <c r="AJ21" s="141">
        <v>1</v>
      </c>
      <c r="AK21" s="139"/>
      <c r="AL21" s="137"/>
      <c r="AM21" s="137" t="s">
        <v>221</v>
      </c>
    </row>
    <row r="22" spans="1:39">
      <c r="A22" s="137" t="s">
        <v>206</v>
      </c>
      <c r="B22" s="137" t="s">
        <v>246</v>
      </c>
      <c r="C22" s="138">
        <v>45119</v>
      </c>
      <c r="D22" s="139" t="s">
        <v>208</v>
      </c>
      <c r="E22" s="139" t="s">
        <v>209</v>
      </c>
      <c r="F22" s="140">
        <v>18759854</v>
      </c>
      <c r="G22" s="137" t="s">
        <v>248</v>
      </c>
      <c r="H22" s="137" t="s">
        <v>211</v>
      </c>
      <c r="I22" s="137"/>
      <c r="J22" s="137" t="s">
        <v>212</v>
      </c>
      <c r="K22" s="137" t="s">
        <v>213</v>
      </c>
      <c r="L22" s="137" t="s">
        <v>214</v>
      </c>
      <c r="M22" s="137" t="s">
        <v>24</v>
      </c>
      <c r="N22" s="137" t="s">
        <v>215</v>
      </c>
      <c r="O22" s="137" t="s">
        <v>225</v>
      </c>
      <c r="P22" s="137" t="s">
        <v>217</v>
      </c>
      <c r="Q22" s="137" t="s">
        <v>218</v>
      </c>
      <c r="R22" s="137"/>
      <c r="S22" s="137"/>
      <c r="T22" s="137"/>
      <c r="U22" s="137" t="s">
        <v>219</v>
      </c>
      <c r="V22" s="137"/>
      <c r="W22" s="137" t="s">
        <v>220</v>
      </c>
      <c r="X22" s="137"/>
      <c r="Y22" s="137"/>
      <c r="Z22" s="137"/>
      <c r="AA22" s="137"/>
      <c r="AB22" s="137"/>
      <c r="AC22" s="137"/>
      <c r="AD22" s="137"/>
      <c r="AE22" s="137"/>
      <c r="AF22" s="137"/>
      <c r="AG22" s="137"/>
      <c r="AH22" s="141"/>
      <c r="AI22" s="141"/>
      <c r="AJ22" s="141">
        <v>1</v>
      </c>
      <c r="AK22" s="139"/>
      <c r="AL22" s="137"/>
      <c r="AM22" s="137" t="s">
        <v>221</v>
      </c>
    </row>
    <row r="23" spans="1:39">
      <c r="A23" s="137" t="s">
        <v>206</v>
      </c>
      <c r="B23" s="137" t="s">
        <v>246</v>
      </c>
      <c r="C23" s="138">
        <v>45119</v>
      </c>
      <c r="D23" s="139" t="s">
        <v>208</v>
      </c>
      <c r="E23" s="139" t="s">
        <v>209</v>
      </c>
      <c r="F23" s="140">
        <v>328297442</v>
      </c>
      <c r="G23" s="137" t="s">
        <v>249</v>
      </c>
      <c r="H23" s="137" t="s">
        <v>211</v>
      </c>
      <c r="I23" s="137"/>
      <c r="J23" s="137" t="s">
        <v>212</v>
      </c>
      <c r="K23" s="137" t="s">
        <v>213</v>
      </c>
      <c r="L23" s="137" t="s">
        <v>214</v>
      </c>
      <c r="M23" s="137" t="s">
        <v>24</v>
      </c>
      <c r="N23" s="137" t="s">
        <v>215</v>
      </c>
      <c r="O23" s="137" t="s">
        <v>223</v>
      </c>
      <c r="P23" s="137" t="s">
        <v>217</v>
      </c>
      <c r="Q23" s="137" t="s">
        <v>218</v>
      </c>
      <c r="R23" s="137"/>
      <c r="S23" s="137"/>
      <c r="T23" s="137"/>
      <c r="U23" s="137" t="s">
        <v>219</v>
      </c>
      <c r="V23" s="137"/>
      <c r="W23" s="137" t="s">
        <v>220</v>
      </c>
      <c r="X23" s="137"/>
      <c r="Y23" s="137"/>
      <c r="Z23" s="137"/>
      <c r="AA23" s="137"/>
      <c r="AB23" s="137"/>
      <c r="AC23" s="137"/>
      <c r="AD23" s="137"/>
      <c r="AE23" s="137"/>
      <c r="AF23" s="137"/>
      <c r="AG23" s="137"/>
      <c r="AH23" s="141"/>
      <c r="AI23" s="141"/>
      <c r="AJ23" s="141">
        <v>1</v>
      </c>
      <c r="AK23" s="139"/>
      <c r="AL23" s="137"/>
      <c r="AM23" s="137" t="s">
        <v>221</v>
      </c>
    </row>
    <row r="24" spans="1:39">
      <c r="A24" s="137" t="s">
        <v>206</v>
      </c>
      <c r="B24" s="137" t="s">
        <v>250</v>
      </c>
      <c r="C24" s="138">
        <v>45159</v>
      </c>
      <c r="D24" s="139" t="s">
        <v>208</v>
      </c>
      <c r="E24" s="139" t="s">
        <v>209</v>
      </c>
      <c r="F24" s="140">
        <v>60727988</v>
      </c>
      <c r="G24" s="137" t="s">
        <v>251</v>
      </c>
      <c r="H24" s="137" t="s">
        <v>211</v>
      </c>
      <c r="I24" s="137"/>
      <c r="J24" s="137" t="s">
        <v>212</v>
      </c>
      <c r="K24" s="137" t="s">
        <v>213</v>
      </c>
      <c r="L24" s="137" t="s">
        <v>214</v>
      </c>
      <c r="M24" s="137" t="s">
        <v>24</v>
      </c>
      <c r="N24" s="137" t="s">
        <v>215</v>
      </c>
      <c r="O24" s="137" t="s">
        <v>216</v>
      </c>
      <c r="P24" s="137" t="s">
        <v>217</v>
      </c>
      <c r="Q24" s="137" t="s">
        <v>218</v>
      </c>
      <c r="R24" s="137"/>
      <c r="S24" s="137"/>
      <c r="T24" s="137"/>
      <c r="U24" s="137" t="s">
        <v>219</v>
      </c>
      <c r="V24" s="137"/>
      <c r="W24" s="137" t="s">
        <v>220</v>
      </c>
      <c r="X24" s="137"/>
      <c r="Y24" s="137"/>
      <c r="Z24" s="137"/>
      <c r="AA24" s="137"/>
      <c r="AB24" s="137"/>
      <c r="AC24" s="137"/>
      <c r="AD24" s="137"/>
      <c r="AE24" s="137"/>
      <c r="AF24" s="137"/>
      <c r="AG24" s="137"/>
      <c r="AH24" s="141"/>
      <c r="AI24" s="141"/>
      <c r="AJ24" s="141">
        <v>1</v>
      </c>
      <c r="AK24" s="139"/>
      <c r="AL24" s="137"/>
      <c r="AM24" s="137" t="s">
        <v>221</v>
      </c>
    </row>
    <row r="25" spans="1:39">
      <c r="A25" s="137" t="s">
        <v>206</v>
      </c>
      <c r="B25" s="137" t="s">
        <v>250</v>
      </c>
      <c r="C25" s="138">
        <v>45159</v>
      </c>
      <c r="D25" s="139" t="s">
        <v>208</v>
      </c>
      <c r="E25" s="139" t="s">
        <v>209</v>
      </c>
      <c r="F25" s="140">
        <v>20242663</v>
      </c>
      <c r="G25" s="137" t="s">
        <v>252</v>
      </c>
      <c r="H25" s="137" t="s">
        <v>211</v>
      </c>
      <c r="I25" s="137"/>
      <c r="J25" s="137" t="s">
        <v>212</v>
      </c>
      <c r="K25" s="137" t="s">
        <v>213</v>
      </c>
      <c r="L25" s="137" t="s">
        <v>214</v>
      </c>
      <c r="M25" s="137" t="s">
        <v>24</v>
      </c>
      <c r="N25" s="137" t="s">
        <v>215</v>
      </c>
      <c r="O25" s="137" t="s">
        <v>225</v>
      </c>
      <c r="P25" s="137" t="s">
        <v>217</v>
      </c>
      <c r="Q25" s="137" t="s">
        <v>218</v>
      </c>
      <c r="R25" s="137"/>
      <c r="S25" s="137"/>
      <c r="T25" s="137"/>
      <c r="U25" s="137" t="s">
        <v>219</v>
      </c>
      <c r="V25" s="137"/>
      <c r="W25" s="137" t="s">
        <v>220</v>
      </c>
      <c r="X25" s="137"/>
      <c r="Y25" s="137"/>
      <c r="Z25" s="137"/>
      <c r="AA25" s="137"/>
      <c r="AB25" s="137"/>
      <c r="AC25" s="137"/>
      <c r="AD25" s="137"/>
      <c r="AE25" s="137"/>
      <c r="AF25" s="137"/>
      <c r="AG25" s="137"/>
      <c r="AH25" s="141"/>
      <c r="AI25" s="141"/>
      <c r="AJ25" s="141">
        <v>1</v>
      </c>
      <c r="AK25" s="139"/>
      <c r="AL25" s="137"/>
      <c r="AM25" s="137" t="s">
        <v>221</v>
      </c>
    </row>
    <row r="26" spans="1:39">
      <c r="A26" s="137" t="s">
        <v>206</v>
      </c>
      <c r="B26" s="137" t="s">
        <v>250</v>
      </c>
      <c r="C26" s="138">
        <v>45159</v>
      </c>
      <c r="D26" s="139" t="s">
        <v>208</v>
      </c>
      <c r="E26" s="139" t="s">
        <v>209</v>
      </c>
      <c r="F26" s="140">
        <v>354246598</v>
      </c>
      <c r="G26" s="137" t="s">
        <v>253</v>
      </c>
      <c r="H26" s="137" t="s">
        <v>211</v>
      </c>
      <c r="I26" s="137"/>
      <c r="J26" s="137" t="s">
        <v>212</v>
      </c>
      <c r="K26" s="137" t="s">
        <v>213</v>
      </c>
      <c r="L26" s="137" t="s">
        <v>214</v>
      </c>
      <c r="M26" s="137" t="s">
        <v>24</v>
      </c>
      <c r="N26" s="137" t="s">
        <v>215</v>
      </c>
      <c r="O26" s="137" t="s">
        <v>223</v>
      </c>
      <c r="P26" s="137" t="s">
        <v>217</v>
      </c>
      <c r="Q26" s="137" t="s">
        <v>218</v>
      </c>
      <c r="R26" s="137"/>
      <c r="S26" s="137"/>
      <c r="T26" s="137"/>
      <c r="U26" s="137" t="s">
        <v>219</v>
      </c>
      <c r="V26" s="137"/>
      <c r="W26" s="137" t="s">
        <v>220</v>
      </c>
      <c r="X26" s="137"/>
      <c r="Y26" s="137"/>
      <c r="Z26" s="137"/>
      <c r="AA26" s="137"/>
      <c r="AB26" s="137"/>
      <c r="AC26" s="137"/>
      <c r="AD26" s="137"/>
      <c r="AE26" s="137"/>
      <c r="AF26" s="137"/>
      <c r="AG26" s="137"/>
      <c r="AH26" s="141"/>
      <c r="AI26" s="141"/>
      <c r="AJ26" s="141">
        <v>1</v>
      </c>
      <c r="AK26" s="139"/>
      <c r="AL26" s="137"/>
      <c r="AM26" s="137" t="s">
        <v>221</v>
      </c>
    </row>
    <row r="27" spans="1:39">
      <c r="A27" s="137" t="s">
        <v>206</v>
      </c>
      <c r="B27" s="137" t="s">
        <v>254</v>
      </c>
      <c r="C27" s="138">
        <v>45188</v>
      </c>
      <c r="D27" s="139" t="s">
        <v>208</v>
      </c>
      <c r="E27" s="139" t="s">
        <v>209</v>
      </c>
      <c r="F27" s="140">
        <v>19953035</v>
      </c>
      <c r="G27" s="137" t="s">
        <v>255</v>
      </c>
      <c r="H27" s="137" t="s">
        <v>211</v>
      </c>
      <c r="I27" s="137"/>
      <c r="J27" s="137" t="s">
        <v>212</v>
      </c>
      <c r="K27" s="137" t="s">
        <v>213</v>
      </c>
      <c r="L27" s="137" t="s">
        <v>214</v>
      </c>
      <c r="M27" s="137" t="s">
        <v>24</v>
      </c>
      <c r="N27" s="137" t="s">
        <v>215</v>
      </c>
      <c r="O27" s="137" t="s">
        <v>225</v>
      </c>
      <c r="P27" s="137" t="s">
        <v>217</v>
      </c>
      <c r="Q27" s="137" t="s">
        <v>218</v>
      </c>
      <c r="R27" s="137"/>
      <c r="S27" s="137"/>
      <c r="T27" s="137"/>
      <c r="U27" s="137" t="s">
        <v>219</v>
      </c>
      <c r="V27" s="137"/>
      <c r="W27" s="137" t="s">
        <v>220</v>
      </c>
      <c r="X27" s="137"/>
      <c r="Y27" s="137"/>
      <c r="Z27" s="137"/>
      <c r="AA27" s="137"/>
      <c r="AB27" s="137"/>
      <c r="AC27" s="137"/>
      <c r="AD27" s="137"/>
      <c r="AE27" s="137"/>
      <c r="AF27" s="137"/>
      <c r="AG27" s="137"/>
      <c r="AH27" s="141"/>
      <c r="AI27" s="141"/>
      <c r="AJ27" s="141">
        <v>1</v>
      </c>
      <c r="AK27" s="139"/>
      <c r="AL27" s="137"/>
      <c r="AM27" s="137" t="s">
        <v>221</v>
      </c>
    </row>
    <row r="28" spans="1:39">
      <c r="A28" s="137" t="s">
        <v>206</v>
      </c>
      <c r="B28" s="137" t="s">
        <v>254</v>
      </c>
      <c r="C28" s="138">
        <v>45188</v>
      </c>
      <c r="D28" s="139" t="s">
        <v>208</v>
      </c>
      <c r="E28" s="139" t="s">
        <v>209</v>
      </c>
      <c r="F28" s="140">
        <v>349178106</v>
      </c>
      <c r="G28" s="137" t="s">
        <v>256</v>
      </c>
      <c r="H28" s="137" t="s">
        <v>211</v>
      </c>
      <c r="I28" s="137"/>
      <c r="J28" s="137" t="s">
        <v>212</v>
      </c>
      <c r="K28" s="137" t="s">
        <v>213</v>
      </c>
      <c r="L28" s="137" t="s">
        <v>214</v>
      </c>
      <c r="M28" s="137" t="s">
        <v>24</v>
      </c>
      <c r="N28" s="137" t="s">
        <v>215</v>
      </c>
      <c r="O28" s="137" t="s">
        <v>223</v>
      </c>
      <c r="P28" s="137" t="s">
        <v>217</v>
      </c>
      <c r="Q28" s="137" t="s">
        <v>218</v>
      </c>
      <c r="R28" s="137"/>
      <c r="S28" s="137"/>
      <c r="T28" s="137"/>
      <c r="U28" s="137" t="s">
        <v>219</v>
      </c>
      <c r="V28" s="137"/>
      <c r="W28" s="137" t="s">
        <v>220</v>
      </c>
      <c r="X28" s="137"/>
      <c r="Y28" s="137"/>
      <c r="Z28" s="137"/>
      <c r="AA28" s="137"/>
      <c r="AB28" s="137"/>
      <c r="AC28" s="137"/>
      <c r="AD28" s="137"/>
      <c r="AE28" s="137"/>
      <c r="AF28" s="137"/>
      <c r="AG28" s="137"/>
      <c r="AH28" s="141"/>
      <c r="AI28" s="141"/>
      <c r="AJ28" s="141">
        <v>1</v>
      </c>
      <c r="AK28" s="139"/>
      <c r="AL28" s="137"/>
      <c r="AM28" s="137" t="s">
        <v>221</v>
      </c>
    </row>
    <row r="29" spans="1:39">
      <c r="A29" s="137" t="s">
        <v>206</v>
      </c>
      <c r="B29" s="137" t="s">
        <v>254</v>
      </c>
      <c r="C29" s="138">
        <v>45188</v>
      </c>
      <c r="D29" s="139" t="s">
        <v>208</v>
      </c>
      <c r="E29" s="139" t="s">
        <v>209</v>
      </c>
      <c r="F29" s="140">
        <v>59859104</v>
      </c>
      <c r="G29" s="137" t="s">
        <v>257</v>
      </c>
      <c r="H29" s="137" t="s">
        <v>211</v>
      </c>
      <c r="I29" s="137"/>
      <c r="J29" s="137" t="s">
        <v>212</v>
      </c>
      <c r="K29" s="137" t="s">
        <v>213</v>
      </c>
      <c r="L29" s="137" t="s">
        <v>214</v>
      </c>
      <c r="M29" s="137" t="s">
        <v>24</v>
      </c>
      <c r="N29" s="137" t="s">
        <v>215</v>
      </c>
      <c r="O29" s="137" t="s">
        <v>216</v>
      </c>
      <c r="P29" s="137" t="s">
        <v>217</v>
      </c>
      <c r="Q29" s="137" t="s">
        <v>218</v>
      </c>
      <c r="R29" s="137"/>
      <c r="S29" s="137"/>
      <c r="T29" s="137"/>
      <c r="U29" s="137" t="s">
        <v>219</v>
      </c>
      <c r="V29" s="137"/>
      <c r="W29" s="137" t="s">
        <v>220</v>
      </c>
      <c r="X29" s="137"/>
      <c r="Y29" s="137"/>
      <c r="Z29" s="137"/>
      <c r="AA29" s="137"/>
      <c r="AB29" s="137"/>
      <c r="AC29" s="137"/>
      <c r="AD29" s="137"/>
      <c r="AE29" s="137"/>
      <c r="AF29" s="137"/>
      <c r="AG29" s="137"/>
      <c r="AH29" s="141"/>
      <c r="AI29" s="141"/>
      <c r="AJ29" s="141">
        <v>1</v>
      </c>
      <c r="AK29" s="139"/>
      <c r="AL29" s="137"/>
      <c r="AM29" s="137" t="s">
        <v>221</v>
      </c>
    </row>
    <row r="30" spans="1:39">
      <c r="A30" s="137" t="s">
        <v>206</v>
      </c>
      <c r="B30" s="137" t="s">
        <v>258</v>
      </c>
      <c r="C30" s="138">
        <v>45224</v>
      </c>
      <c r="D30" s="139" t="s">
        <v>208</v>
      </c>
      <c r="E30" s="139" t="s">
        <v>209</v>
      </c>
      <c r="F30" s="140">
        <v>59515274</v>
      </c>
      <c r="G30" s="137" t="s">
        <v>259</v>
      </c>
      <c r="H30" s="137" t="s">
        <v>211</v>
      </c>
      <c r="I30" s="137"/>
      <c r="J30" s="137" t="s">
        <v>212</v>
      </c>
      <c r="K30" s="137" t="s">
        <v>213</v>
      </c>
      <c r="L30" s="137" t="s">
        <v>214</v>
      </c>
      <c r="M30" s="137" t="s">
        <v>24</v>
      </c>
      <c r="N30" s="137" t="s">
        <v>215</v>
      </c>
      <c r="O30" s="137" t="s">
        <v>216</v>
      </c>
      <c r="P30" s="137" t="s">
        <v>217</v>
      </c>
      <c r="Q30" s="137" t="s">
        <v>218</v>
      </c>
      <c r="R30" s="137"/>
      <c r="S30" s="137"/>
      <c r="T30" s="137"/>
      <c r="U30" s="137" t="s">
        <v>219</v>
      </c>
      <c r="V30" s="137"/>
      <c r="W30" s="137" t="s">
        <v>220</v>
      </c>
      <c r="X30" s="137"/>
      <c r="Y30" s="137"/>
      <c r="Z30" s="137"/>
      <c r="AA30" s="137"/>
      <c r="AB30" s="137"/>
      <c r="AC30" s="137"/>
      <c r="AD30" s="137"/>
      <c r="AE30" s="137"/>
      <c r="AF30" s="137"/>
      <c r="AG30" s="137"/>
      <c r="AH30" s="141"/>
      <c r="AI30" s="141"/>
      <c r="AJ30" s="141">
        <v>1</v>
      </c>
      <c r="AK30" s="139"/>
      <c r="AL30" s="137"/>
      <c r="AM30" s="137" t="s">
        <v>221</v>
      </c>
    </row>
    <row r="31" spans="1:39">
      <c r="A31" s="137" t="s">
        <v>206</v>
      </c>
      <c r="B31" s="137" t="s">
        <v>258</v>
      </c>
      <c r="C31" s="138">
        <v>45224</v>
      </c>
      <c r="D31" s="139" t="s">
        <v>208</v>
      </c>
      <c r="E31" s="139" t="s">
        <v>209</v>
      </c>
      <c r="F31" s="140">
        <v>19838425</v>
      </c>
      <c r="G31" s="137" t="s">
        <v>260</v>
      </c>
      <c r="H31" s="137" t="s">
        <v>211</v>
      </c>
      <c r="I31" s="137"/>
      <c r="J31" s="137" t="s">
        <v>212</v>
      </c>
      <c r="K31" s="137" t="s">
        <v>213</v>
      </c>
      <c r="L31" s="137" t="s">
        <v>214</v>
      </c>
      <c r="M31" s="137" t="s">
        <v>24</v>
      </c>
      <c r="N31" s="137" t="s">
        <v>215</v>
      </c>
      <c r="O31" s="137" t="s">
        <v>225</v>
      </c>
      <c r="P31" s="137" t="s">
        <v>217</v>
      </c>
      <c r="Q31" s="137" t="s">
        <v>218</v>
      </c>
      <c r="R31" s="137"/>
      <c r="S31" s="137"/>
      <c r="T31" s="137"/>
      <c r="U31" s="137" t="s">
        <v>219</v>
      </c>
      <c r="V31" s="137"/>
      <c r="W31" s="137" t="s">
        <v>220</v>
      </c>
      <c r="X31" s="137"/>
      <c r="Y31" s="137"/>
      <c r="Z31" s="137"/>
      <c r="AA31" s="137"/>
      <c r="AB31" s="137"/>
      <c r="AC31" s="137"/>
      <c r="AD31" s="137"/>
      <c r="AE31" s="137"/>
      <c r="AF31" s="137"/>
      <c r="AG31" s="137"/>
      <c r="AH31" s="141"/>
      <c r="AI31" s="141"/>
      <c r="AJ31" s="141">
        <v>1</v>
      </c>
      <c r="AK31" s="139"/>
      <c r="AL31" s="137"/>
      <c r="AM31" s="137" t="s">
        <v>221</v>
      </c>
    </row>
    <row r="32" spans="1:39">
      <c r="A32" s="137" t="s">
        <v>206</v>
      </c>
      <c r="B32" s="137" t="s">
        <v>258</v>
      </c>
      <c r="C32" s="138">
        <v>45224</v>
      </c>
      <c r="D32" s="139" t="s">
        <v>208</v>
      </c>
      <c r="E32" s="139" t="s">
        <v>209</v>
      </c>
      <c r="F32" s="140">
        <v>347172431</v>
      </c>
      <c r="G32" s="137" t="s">
        <v>261</v>
      </c>
      <c r="H32" s="137" t="s">
        <v>211</v>
      </c>
      <c r="I32" s="137"/>
      <c r="J32" s="137" t="s">
        <v>212</v>
      </c>
      <c r="K32" s="137" t="s">
        <v>213</v>
      </c>
      <c r="L32" s="137" t="s">
        <v>214</v>
      </c>
      <c r="M32" s="137" t="s">
        <v>24</v>
      </c>
      <c r="N32" s="137" t="s">
        <v>215</v>
      </c>
      <c r="O32" s="137" t="s">
        <v>223</v>
      </c>
      <c r="P32" s="137" t="s">
        <v>217</v>
      </c>
      <c r="Q32" s="137" t="s">
        <v>218</v>
      </c>
      <c r="R32" s="137"/>
      <c r="S32" s="137"/>
      <c r="T32" s="137"/>
      <c r="U32" s="137" t="s">
        <v>219</v>
      </c>
      <c r="V32" s="137"/>
      <c r="W32" s="137" t="s">
        <v>220</v>
      </c>
      <c r="X32" s="137"/>
      <c r="Y32" s="137"/>
      <c r="Z32" s="137"/>
      <c r="AA32" s="137"/>
      <c r="AB32" s="137"/>
      <c r="AC32" s="137"/>
      <c r="AD32" s="137"/>
      <c r="AE32" s="137"/>
      <c r="AF32" s="137"/>
      <c r="AG32" s="137"/>
      <c r="AH32" s="141"/>
      <c r="AI32" s="141"/>
      <c r="AJ32" s="141">
        <v>1</v>
      </c>
      <c r="AK32" s="139"/>
      <c r="AL32" s="137"/>
      <c r="AM32" s="137" t="s">
        <v>221</v>
      </c>
    </row>
    <row r="33" spans="1:39">
      <c r="A33" s="137" t="s">
        <v>206</v>
      </c>
      <c r="B33" s="137" t="s">
        <v>262</v>
      </c>
      <c r="C33" s="138">
        <v>45240</v>
      </c>
      <c r="D33" s="139" t="s">
        <v>208</v>
      </c>
      <c r="E33" s="139" t="s">
        <v>209</v>
      </c>
      <c r="F33" s="140">
        <v>20123780</v>
      </c>
      <c r="G33" s="137" t="s">
        <v>263</v>
      </c>
      <c r="H33" s="137" t="s">
        <v>211</v>
      </c>
      <c r="I33" s="137"/>
      <c r="J33" s="137" t="s">
        <v>212</v>
      </c>
      <c r="K33" s="137" t="s">
        <v>213</v>
      </c>
      <c r="L33" s="137" t="s">
        <v>214</v>
      </c>
      <c r="M33" s="137" t="s">
        <v>24</v>
      </c>
      <c r="N33" s="137" t="s">
        <v>215</v>
      </c>
      <c r="O33" s="137" t="s">
        <v>225</v>
      </c>
      <c r="P33" s="137" t="s">
        <v>217</v>
      </c>
      <c r="Q33" s="137" t="s">
        <v>218</v>
      </c>
      <c r="R33" s="137"/>
      <c r="S33" s="137"/>
      <c r="T33" s="137"/>
      <c r="U33" s="137" t="s">
        <v>219</v>
      </c>
      <c r="V33" s="137"/>
      <c r="W33" s="137" t="s">
        <v>220</v>
      </c>
      <c r="X33" s="137"/>
      <c r="Y33" s="137"/>
      <c r="Z33" s="137"/>
      <c r="AA33" s="137"/>
      <c r="AB33" s="137"/>
      <c r="AC33" s="137"/>
      <c r="AD33" s="137"/>
      <c r="AE33" s="137"/>
      <c r="AF33" s="137"/>
      <c r="AG33" s="137"/>
      <c r="AH33" s="141"/>
      <c r="AI33" s="141"/>
      <c r="AJ33" s="141">
        <v>1</v>
      </c>
      <c r="AK33" s="139"/>
      <c r="AL33" s="137"/>
      <c r="AM33" s="137" t="s">
        <v>221</v>
      </c>
    </row>
    <row r="34" spans="1:39">
      <c r="A34" s="137" t="s">
        <v>206</v>
      </c>
      <c r="B34" s="137" t="s">
        <v>262</v>
      </c>
      <c r="C34" s="138">
        <v>45240</v>
      </c>
      <c r="D34" s="139" t="s">
        <v>208</v>
      </c>
      <c r="E34" s="139" t="s">
        <v>209</v>
      </c>
      <c r="F34" s="140">
        <v>352166157</v>
      </c>
      <c r="G34" s="137" t="s">
        <v>264</v>
      </c>
      <c r="H34" s="137" t="s">
        <v>211</v>
      </c>
      <c r="I34" s="137"/>
      <c r="J34" s="137" t="s">
        <v>212</v>
      </c>
      <c r="K34" s="137" t="s">
        <v>213</v>
      </c>
      <c r="L34" s="137" t="s">
        <v>214</v>
      </c>
      <c r="M34" s="137" t="s">
        <v>24</v>
      </c>
      <c r="N34" s="137" t="s">
        <v>215</v>
      </c>
      <c r="O34" s="137" t="s">
        <v>223</v>
      </c>
      <c r="P34" s="137" t="s">
        <v>217</v>
      </c>
      <c r="Q34" s="137" t="s">
        <v>218</v>
      </c>
      <c r="R34" s="137"/>
      <c r="S34" s="137"/>
      <c r="T34" s="137"/>
      <c r="U34" s="137" t="s">
        <v>219</v>
      </c>
      <c r="V34" s="137"/>
      <c r="W34" s="137" t="s">
        <v>220</v>
      </c>
      <c r="X34" s="137"/>
      <c r="Y34" s="137"/>
      <c r="Z34" s="137"/>
      <c r="AA34" s="137"/>
      <c r="AB34" s="137"/>
      <c r="AC34" s="137"/>
      <c r="AD34" s="137"/>
      <c r="AE34" s="137"/>
      <c r="AF34" s="137"/>
      <c r="AG34" s="137"/>
      <c r="AH34" s="141"/>
      <c r="AI34" s="141"/>
      <c r="AJ34" s="141">
        <v>1</v>
      </c>
      <c r="AK34" s="139"/>
      <c r="AL34" s="137"/>
      <c r="AM34" s="137" t="s">
        <v>221</v>
      </c>
    </row>
    <row r="35" spans="1:39">
      <c r="A35" s="137" t="s">
        <v>206</v>
      </c>
      <c r="B35" s="137" t="s">
        <v>262</v>
      </c>
      <c r="C35" s="138">
        <v>45240</v>
      </c>
      <c r="D35" s="139" t="s">
        <v>208</v>
      </c>
      <c r="E35" s="139" t="s">
        <v>209</v>
      </c>
      <c r="F35" s="140">
        <v>60371342</v>
      </c>
      <c r="G35" s="137" t="s">
        <v>265</v>
      </c>
      <c r="H35" s="137" t="s">
        <v>211</v>
      </c>
      <c r="I35" s="137"/>
      <c r="J35" s="137" t="s">
        <v>212</v>
      </c>
      <c r="K35" s="137" t="s">
        <v>213</v>
      </c>
      <c r="L35" s="137" t="s">
        <v>214</v>
      </c>
      <c r="M35" s="137" t="s">
        <v>24</v>
      </c>
      <c r="N35" s="137" t="s">
        <v>215</v>
      </c>
      <c r="O35" s="137" t="s">
        <v>216</v>
      </c>
      <c r="P35" s="137" t="s">
        <v>217</v>
      </c>
      <c r="Q35" s="137" t="s">
        <v>218</v>
      </c>
      <c r="R35" s="137"/>
      <c r="S35" s="137"/>
      <c r="T35" s="137"/>
      <c r="U35" s="137" t="s">
        <v>219</v>
      </c>
      <c r="V35" s="137"/>
      <c r="W35" s="137" t="s">
        <v>220</v>
      </c>
      <c r="X35" s="137"/>
      <c r="Y35" s="137"/>
      <c r="Z35" s="137"/>
      <c r="AA35" s="137"/>
      <c r="AB35" s="137"/>
      <c r="AC35" s="137"/>
      <c r="AD35" s="137"/>
      <c r="AE35" s="137"/>
      <c r="AF35" s="137"/>
      <c r="AG35" s="137"/>
      <c r="AH35" s="141"/>
      <c r="AI35" s="141"/>
      <c r="AJ35" s="141">
        <v>1</v>
      </c>
      <c r="AK35" s="139"/>
      <c r="AL35" s="137"/>
      <c r="AM35" s="137" t="s">
        <v>221</v>
      </c>
    </row>
    <row r="36" spans="1:39">
      <c r="A36" s="137" t="s">
        <v>206</v>
      </c>
      <c r="B36" s="137" t="s">
        <v>266</v>
      </c>
      <c r="C36" s="138">
        <v>45273</v>
      </c>
      <c r="D36" s="139" t="s">
        <v>208</v>
      </c>
      <c r="E36" s="139" t="s">
        <v>209</v>
      </c>
      <c r="F36" s="140">
        <v>24731255</v>
      </c>
      <c r="G36" s="137" t="s">
        <v>267</v>
      </c>
      <c r="H36" s="137" t="s">
        <v>211</v>
      </c>
      <c r="I36" s="137"/>
      <c r="J36" s="137" t="s">
        <v>212</v>
      </c>
      <c r="K36" s="137" t="s">
        <v>213</v>
      </c>
      <c r="L36" s="137" t="s">
        <v>214</v>
      </c>
      <c r="M36" s="137" t="s">
        <v>24</v>
      </c>
      <c r="N36" s="137" t="s">
        <v>215</v>
      </c>
      <c r="O36" s="137" t="s">
        <v>225</v>
      </c>
      <c r="P36" s="137" t="s">
        <v>217</v>
      </c>
      <c r="Q36" s="137" t="s">
        <v>218</v>
      </c>
      <c r="R36" s="137"/>
      <c r="S36" s="137"/>
      <c r="T36" s="137"/>
      <c r="U36" s="137" t="s">
        <v>219</v>
      </c>
      <c r="V36" s="137"/>
      <c r="W36" s="137" t="s">
        <v>220</v>
      </c>
      <c r="X36" s="137"/>
      <c r="Y36" s="137"/>
      <c r="Z36" s="137"/>
      <c r="AA36" s="137"/>
      <c r="AB36" s="137"/>
      <c r="AC36" s="137"/>
      <c r="AD36" s="137"/>
      <c r="AE36" s="137"/>
      <c r="AF36" s="137"/>
      <c r="AG36" s="137"/>
      <c r="AH36" s="141"/>
      <c r="AI36" s="141"/>
      <c r="AJ36" s="141">
        <v>1</v>
      </c>
      <c r="AK36" s="139"/>
      <c r="AL36" s="137"/>
      <c r="AM36" s="137" t="s">
        <v>221</v>
      </c>
    </row>
    <row r="37" spans="1:39">
      <c r="A37" s="137" t="s">
        <v>206</v>
      </c>
      <c r="B37" s="137" t="s">
        <v>266</v>
      </c>
      <c r="C37" s="138">
        <v>45273</v>
      </c>
      <c r="D37" s="139" t="s">
        <v>208</v>
      </c>
      <c r="E37" s="139" t="s">
        <v>209</v>
      </c>
      <c r="F37" s="140">
        <v>432796970</v>
      </c>
      <c r="G37" s="137" t="s">
        <v>268</v>
      </c>
      <c r="H37" s="137" t="s">
        <v>211</v>
      </c>
      <c r="I37" s="137"/>
      <c r="J37" s="137" t="s">
        <v>212</v>
      </c>
      <c r="K37" s="137" t="s">
        <v>213</v>
      </c>
      <c r="L37" s="137" t="s">
        <v>214</v>
      </c>
      <c r="M37" s="137" t="s">
        <v>24</v>
      </c>
      <c r="N37" s="137" t="s">
        <v>215</v>
      </c>
      <c r="O37" s="137" t="s">
        <v>223</v>
      </c>
      <c r="P37" s="137" t="s">
        <v>217</v>
      </c>
      <c r="Q37" s="137" t="s">
        <v>218</v>
      </c>
      <c r="R37" s="137"/>
      <c r="S37" s="137"/>
      <c r="T37" s="137"/>
      <c r="U37" s="137" t="s">
        <v>219</v>
      </c>
      <c r="V37" s="137"/>
      <c r="W37" s="137" t="s">
        <v>220</v>
      </c>
      <c r="X37" s="137"/>
      <c r="Y37" s="137"/>
      <c r="Z37" s="137"/>
      <c r="AA37" s="137"/>
      <c r="AB37" s="137"/>
      <c r="AC37" s="137"/>
      <c r="AD37" s="137"/>
      <c r="AE37" s="137"/>
      <c r="AF37" s="137"/>
      <c r="AG37" s="137"/>
      <c r="AH37" s="141"/>
      <c r="AI37" s="141"/>
      <c r="AJ37" s="141">
        <v>1</v>
      </c>
      <c r="AK37" s="139"/>
      <c r="AL37" s="137"/>
      <c r="AM37" s="137" t="s">
        <v>221</v>
      </c>
    </row>
    <row r="38" spans="1:39">
      <c r="A38" s="137" t="s">
        <v>206</v>
      </c>
      <c r="B38" s="137" t="s">
        <v>266</v>
      </c>
      <c r="C38" s="138">
        <v>45273</v>
      </c>
      <c r="D38" s="139" t="s">
        <v>208</v>
      </c>
      <c r="E38" s="139" t="s">
        <v>209</v>
      </c>
      <c r="F38" s="140">
        <v>74193766</v>
      </c>
      <c r="G38" s="137" t="s">
        <v>269</v>
      </c>
      <c r="H38" s="137" t="s">
        <v>211</v>
      </c>
      <c r="I38" s="137"/>
      <c r="J38" s="137" t="s">
        <v>212</v>
      </c>
      <c r="K38" s="137" t="s">
        <v>213</v>
      </c>
      <c r="L38" s="137" t="s">
        <v>214</v>
      </c>
      <c r="M38" s="137" t="s">
        <v>24</v>
      </c>
      <c r="N38" s="137" t="s">
        <v>215</v>
      </c>
      <c r="O38" s="137" t="s">
        <v>216</v>
      </c>
      <c r="P38" s="137" t="s">
        <v>217</v>
      </c>
      <c r="Q38" s="137" t="s">
        <v>218</v>
      </c>
      <c r="R38" s="137"/>
      <c r="S38" s="137"/>
      <c r="T38" s="137"/>
      <c r="U38" s="137" t="s">
        <v>219</v>
      </c>
      <c r="V38" s="137"/>
      <c r="W38" s="137" t="s">
        <v>220</v>
      </c>
      <c r="X38" s="137"/>
      <c r="Y38" s="137"/>
      <c r="Z38" s="137"/>
      <c r="AA38" s="137"/>
      <c r="AB38" s="137"/>
      <c r="AC38" s="137"/>
      <c r="AD38" s="137"/>
      <c r="AE38" s="137"/>
      <c r="AF38" s="137"/>
      <c r="AG38" s="137"/>
      <c r="AH38" s="141"/>
      <c r="AI38" s="141"/>
      <c r="AJ38" s="141">
        <v>1</v>
      </c>
      <c r="AK38" s="139"/>
      <c r="AL38" s="137"/>
      <c r="AM38" s="137" t="s">
        <v>221</v>
      </c>
    </row>
    <row r="39" spans="1:39" ht="60.6" customHeight="1">
      <c r="A39" s="180" t="s">
        <v>270</v>
      </c>
      <c r="B39" s="181"/>
      <c r="C39" s="181"/>
      <c r="D39" s="181"/>
      <c r="E39" s="182"/>
      <c r="F39" s="142">
        <v>87400000</v>
      </c>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4"/>
      <c r="AI39" s="144"/>
      <c r="AJ39" s="144"/>
      <c r="AK39" s="145"/>
      <c r="AL39" s="143"/>
      <c r="AM39" s="143"/>
    </row>
    <row r="40" spans="1:39">
      <c r="A40" s="146"/>
      <c r="B40" s="146"/>
      <c r="C40" s="146"/>
      <c r="D40" s="147"/>
      <c r="E40" s="147"/>
      <c r="F40" s="148">
        <f>SUM(F3:F39)</f>
        <v>4751385100</v>
      </c>
      <c r="G40" s="146"/>
    </row>
    <row r="41" spans="1:39">
      <c r="A41" s="146"/>
      <c r="B41" s="146"/>
      <c r="C41" s="146"/>
      <c r="D41" s="147"/>
      <c r="E41" s="147"/>
      <c r="F41" s="147"/>
      <c r="G41" s="146"/>
    </row>
    <row r="42" spans="1:39">
      <c r="A42" s="146"/>
      <c r="B42" s="146"/>
      <c r="C42" s="146">
        <v>632</v>
      </c>
      <c r="D42" s="147">
        <v>118968000</v>
      </c>
      <c r="E42" s="147">
        <f>D42</f>
        <v>118968000</v>
      </c>
      <c r="F42" s="147"/>
      <c r="G42" s="146"/>
    </row>
    <row r="43" spans="1:39">
      <c r="A43" s="146"/>
      <c r="B43" s="146"/>
      <c r="C43" s="146">
        <v>642</v>
      </c>
      <c r="D43" s="147">
        <v>103369924793</v>
      </c>
      <c r="E43" s="147"/>
      <c r="F43" s="147"/>
      <c r="G43" s="146"/>
    </row>
    <row r="44" spans="1:39">
      <c r="A44" s="146"/>
      <c r="B44" s="146"/>
      <c r="C44" s="146"/>
      <c r="D44" s="147">
        <v>103568058735</v>
      </c>
      <c r="E44" s="147">
        <f>D44</f>
        <v>103568058735</v>
      </c>
      <c r="F44" s="147"/>
      <c r="G44" s="146"/>
    </row>
    <row r="45" spans="1:39">
      <c r="A45" s="183" t="s">
        <v>271</v>
      </c>
      <c r="B45" s="183"/>
      <c r="C45" s="183"/>
      <c r="D45" s="147">
        <f>D43-D44</f>
        <v>-198133942</v>
      </c>
      <c r="E45" s="147">
        <f>F39</f>
        <v>87400000</v>
      </c>
      <c r="F45" s="147"/>
      <c r="G45" s="146"/>
    </row>
    <row r="46" spans="1:39">
      <c r="A46" s="146"/>
      <c r="B46" s="146"/>
      <c r="C46" s="146"/>
      <c r="D46" s="147"/>
      <c r="E46" s="148">
        <f>SUM(E44:E45)</f>
        <v>103655458735</v>
      </c>
      <c r="F46" s="147"/>
      <c r="G46" s="146"/>
    </row>
    <row r="47" spans="1:39">
      <c r="A47" s="146"/>
      <c r="B47" s="146"/>
      <c r="C47" s="146"/>
      <c r="D47" s="147"/>
      <c r="E47" s="147">
        <f>'[2]Giam N 642'!F11</f>
        <v>60584800</v>
      </c>
      <c r="F47" s="147"/>
      <c r="G47" s="146"/>
    </row>
    <row r="48" spans="1:39">
      <c r="A48" s="146"/>
      <c r="B48" s="146"/>
      <c r="C48" s="146"/>
      <c r="D48" s="147"/>
      <c r="E48" s="148">
        <f>E46-E47</f>
        <v>103594873935</v>
      </c>
      <c r="F48" s="147"/>
      <c r="G48" s="146"/>
    </row>
    <row r="49" spans="1:7">
      <c r="A49" s="146"/>
      <c r="B49" s="146"/>
      <c r="C49" s="146"/>
      <c r="D49" s="147"/>
      <c r="E49" s="147"/>
      <c r="F49" s="147"/>
      <c r="G49" s="146"/>
    </row>
    <row r="50" spans="1:7">
      <c r="A50" s="146"/>
      <c r="B50" s="146"/>
      <c r="C50" s="146"/>
      <c r="D50" s="147"/>
      <c r="E50" s="147"/>
      <c r="F50" s="147"/>
      <c r="G50" s="146"/>
    </row>
    <row r="51" spans="1:7">
      <c r="A51" s="146"/>
      <c r="B51" s="146"/>
      <c r="C51" s="146"/>
      <c r="D51" s="147"/>
      <c r="E51" s="147"/>
      <c r="F51" s="147"/>
      <c r="G51" s="146"/>
    </row>
    <row r="52" spans="1:7">
      <c r="A52" s="146"/>
      <c r="B52" s="146"/>
      <c r="C52" s="146"/>
      <c r="D52" s="147"/>
      <c r="E52" s="147"/>
      <c r="F52" s="147"/>
      <c r="G52" s="146"/>
    </row>
    <row r="53" spans="1:7">
      <c r="A53" s="146"/>
      <c r="B53" s="146"/>
      <c r="C53" s="146"/>
      <c r="D53" s="147"/>
      <c r="E53" s="147"/>
      <c r="F53" s="147"/>
      <c r="G53" s="146"/>
    </row>
    <row r="54" spans="1:7">
      <c r="A54" s="146"/>
      <c r="B54" s="146"/>
      <c r="C54" s="146"/>
      <c r="D54" s="147"/>
      <c r="E54" s="147"/>
      <c r="F54" s="147"/>
      <c r="G54" s="146"/>
    </row>
    <row r="55" spans="1:7">
      <c r="D55" s="149"/>
      <c r="E55" s="149"/>
      <c r="F55" s="147"/>
    </row>
  </sheetData>
  <mergeCells count="3">
    <mergeCell ref="A1:AM1"/>
    <mergeCell ref="A39:E39"/>
    <mergeCell ref="A45:C45"/>
  </mergeCell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x14:formula1>
            <xm:f>[2]ValueList_Helper!#REF!</xm:f>
          </x14:formula1>
          <xm:sqref>AM3:AM39 KI3:KI39 UE3:UE39 AEA3:AEA39 ANW3:ANW39 AXS3:AXS39 BHO3:BHO39 BRK3:BRK39 CBG3:CBG39 CLC3:CLC39 CUY3:CUY39 DEU3:DEU39 DOQ3:DOQ39 DYM3:DYM39 EII3:EII39 ESE3:ESE39 FCA3:FCA39 FLW3:FLW39 FVS3:FVS39 GFO3:GFO39 GPK3:GPK39 GZG3:GZG39 HJC3:HJC39 HSY3:HSY39 ICU3:ICU39 IMQ3:IMQ39 IWM3:IWM39 JGI3:JGI39 JQE3:JQE39 KAA3:KAA39 KJW3:KJW39 KTS3:KTS39 LDO3:LDO39 LNK3:LNK39 LXG3:LXG39 MHC3:MHC39 MQY3:MQY39 NAU3:NAU39 NKQ3:NKQ39 NUM3:NUM39 OEI3:OEI39 OOE3:OOE39 OYA3:OYA39 PHW3:PHW39 PRS3:PRS39 QBO3:QBO39 QLK3:QLK39 QVG3:QVG39 RFC3:RFC39 ROY3:ROY39 RYU3:RYU39 SIQ3:SIQ39 SSM3:SSM39 TCI3:TCI39 TME3:TME39 TWA3:TWA39 UFW3:UFW39 UPS3:UPS39 UZO3:UZO39 VJK3:VJK39 VTG3:VTG39 WDC3:WDC39 WMY3:WMY39 WWU3:WWU39 AM65539:AM65575 KI65539:KI65575 UE65539:UE65575 AEA65539:AEA65575 ANW65539:ANW65575 AXS65539:AXS65575 BHO65539:BHO65575 BRK65539:BRK65575 CBG65539:CBG65575 CLC65539:CLC65575 CUY65539:CUY65575 DEU65539:DEU65575 DOQ65539:DOQ65575 DYM65539:DYM65575 EII65539:EII65575 ESE65539:ESE65575 FCA65539:FCA65575 FLW65539:FLW65575 FVS65539:FVS65575 GFO65539:GFO65575 GPK65539:GPK65575 GZG65539:GZG65575 HJC65539:HJC65575 HSY65539:HSY65575 ICU65539:ICU65575 IMQ65539:IMQ65575 IWM65539:IWM65575 JGI65539:JGI65575 JQE65539:JQE65575 KAA65539:KAA65575 KJW65539:KJW65575 KTS65539:KTS65575 LDO65539:LDO65575 LNK65539:LNK65575 LXG65539:LXG65575 MHC65539:MHC65575 MQY65539:MQY65575 NAU65539:NAU65575 NKQ65539:NKQ65575 NUM65539:NUM65575 OEI65539:OEI65575 OOE65539:OOE65575 OYA65539:OYA65575 PHW65539:PHW65575 PRS65539:PRS65575 QBO65539:QBO65575 QLK65539:QLK65575 QVG65539:QVG65575 RFC65539:RFC65575 ROY65539:ROY65575 RYU65539:RYU65575 SIQ65539:SIQ65575 SSM65539:SSM65575 TCI65539:TCI65575 TME65539:TME65575 TWA65539:TWA65575 UFW65539:UFW65575 UPS65539:UPS65575 UZO65539:UZO65575 VJK65539:VJK65575 VTG65539:VTG65575 WDC65539:WDC65575 WMY65539:WMY65575 WWU65539:WWU65575 AM131075:AM131111 KI131075:KI131111 UE131075:UE131111 AEA131075:AEA131111 ANW131075:ANW131111 AXS131075:AXS131111 BHO131075:BHO131111 BRK131075:BRK131111 CBG131075:CBG131111 CLC131075:CLC131111 CUY131075:CUY131111 DEU131075:DEU131111 DOQ131075:DOQ131111 DYM131075:DYM131111 EII131075:EII131111 ESE131075:ESE131111 FCA131075:FCA131111 FLW131075:FLW131111 FVS131075:FVS131111 GFO131075:GFO131111 GPK131075:GPK131111 GZG131075:GZG131111 HJC131075:HJC131111 HSY131075:HSY131111 ICU131075:ICU131111 IMQ131075:IMQ131111 IWM131075:IWM131111 JGI131075:JGI131111 JQE131075:JQE131111 KAA131075:KAA131111 KJW131075:KJW131111 KTS131075:KTS131111 LDO131075:LDO131111 LNK131075:LNK131111 LXG131075:LXG131111 MHC131075:MHC131111 MQY131075:MQY131111 NAU131075:NAU131111 NKQ131075:NKQ131111 NUM131075:NUM131111 OEI131075:OEI131111 OOE131075:OOE131111 OYA131075:OYA131111 PHW131075:PHW131111 PRS131075:PRS131111 QBO131075:QBO131111 QLK131075:QLK131111 QVG131075:QVG131111 RFC131075:RFC131111 ROY131075:ROY131111 RYU131075:RYU131111 SIQ131075:SIQ131111 SSM131075:SSM131111 TCI131075:TCI131111 TME131075:TME131111 TWA131075:TWA131111 UFW131075:UFW131111 UPS131075:UPS131111 UZO131075:UZO131111 VJK131075:VJK131111 VTG131075:VTG131111 WDC131075:WDC131111 WMY131075:WMY131111 WWU131075:WWU131111 AM196611:AM196647 KI196611:KI196647 UE196611:UE196647 AEA196611:AEA196647 ANW196611:ANW196647 AXS196611:AXS196647 BHO196611:BHO196647 BRK196611:BRK196647 CBG196611:CBG196647 CLC196611:CLC196647 CUY196611:CUY196647 DEU196611:DEU196647 DOQ196611:DOQ196647 DYM196611:DYM196647 EII196611:EII196647 ESE196611:ESE196647 FCA196611:FCA196647 FLW196611:FLW196647 FVS196611:FVS196647 GFO196611:GFO196647 GPK196611:GPK196647 GZG196611:GZG196647 HJC196611:HJC196647 HSY196611:HSY196647 ICU196611:ICU196647 IMQ196611:IMQ196647 IWM196611:IWM196647 JGI196611:JGI196647 JQE196611:JQE196647 KAA196611:KAA196647 KJW196611:KJW196647 KTS196611:KTS196647 LDO196611:LDO196647 LNK196611:LNK196647 LXG196611:LXG196647 MHC196611:MHC196647 MQY196611:MQY196647 NAU196611:NAU196647 NKQ196611:NKQ196647 NUM196611:NUM196647 OEI196611:OEI196647 OOE196611:OOE196647 OYA196611:OYA196647 PHW196611:PHW196647 PRS196611:PRS196647 QBO196611:QBO196647 QLK196611:QLK196647 QVG196611:QVG196647 RFC196611:RFC196647 ROY196611:ROY196647 RYU196611:RYU196647 SIQ196611:SIQ196647 SSM196611:SSM196647 TCI196611:TCI196647 TME196611:TME196647 TWA196611:TWA196647 UFW196611:UFW196647 UPS196611:UPS196647 UZO196611:UZO196647 VJK196611:VJK196647 VTG196611:VTG196647 WDC196611:WDC196647 WMY196611:WMY196647 WWU196611:WWU196647 AM262147:AM262183 KI262147:KI262183 UE262147:UE262183 AEA262147:AEA262183 ANW262147:ANW262183 AXS262147:AXS262183 BHO262147:BHO262183 BRK262147:BRK262183 CBG262147:CBG262183 CLC262147:CLC262183 CUY262147:CUY262183 DEU262147:DEU262183 DOQ262147:DOQ262183 DYM262147:DYM262183 EII262147:EII262183 ESE262147:ESE262183 FCA262147:FCA262183 FLW262147:FLW262183 FVS262147:FVS262183 GFO262147:GFO262183 GPK262147:GPK262183 GZG262147:GZG262183 HJC262147:HJC262183 HSY262147:HSY262183 ICU262147:ICU262183 IMQ262147:IMQ262183 IWM262147:IWM262183 JGI262147:JGI262183 JQE262147:JQE262183 KAA262147:KAA262183 KJW262147:KJW262183 KTS262147:KTS262183 LDO262147:LDO262183 LNK262147:LNK262183 LXG262147:LXG262183 MHC262147:MHC262183 MQY262147:MQY262183 NAU262147:NAU262183 NKQ262147:NKQ262183 NUM262147:NUM262183 OEI262147:OEI262183 OOE262147:OOE262183 OYA262147:OYA262183 PHW262147:PHW262183 PRS262147:PRS262183 QBO262147:QBO262183 QLK262147:QLK262183 QVG262147:QVG262183 RFC262147:RFC262183 ROY262147:ROY262183 RYU262147:RYU262183 SIQ262147:SIQ262183 SSM262147:SSM262183 TCI262147:TCI262183 TME262147:TME262183 TWA262147:TWA262183 UFW262147:UFW262183 UPS262147:UPS262183 UZO262147:UZO262183 VJK262147:VJK262183 VTG262147:VTG262183 WDC262147:WDC262183 WMY262147:WMY262183 WWU262147:WWU262183 AM327683:AM327719 KI327683:KI327719 UE327683:UE327719 AEA327683:AEA327719 ANW327683:ANW327719 AXS327683:AXS327719 BHO327683:BHO327719 BRK327683:BRK327719 CBG327683:CBG327719 CLC327683:CLC327719 CUY327683:CUY327719 DEU327683:DEU327719 DOQ327683:DOQ327719 DYM327683:DYM327719 EII327683:EII327719 ESE327683:ESE327719 FCA327683:FCA327719 FLW327683:FLW327719 FVS327683:FVS327719 GFO327683:GFO327719 GPK327683:GPK327719 GZG327683:GZG327719 HJC327683:HJC327719 HSY327683:HSY327719 ICU327683:ICU327719 IMQ327683:IMQ327719 IWM327683:IWM327719 JGI327683:JGI327719 JQE327683:JQE327719 KAA327683:KAA327719 KJW327683:KJW327719 KTS327683:KTS327719 LDO327683:LDO327719 LNK327683:LNK327719 LXG327683:LXG327719 MHC327683:MHC327719 MQY327683:MQY327719 NAU327683:NAU327719 NKQ327683:NKQ327719 NUM327683:NUM327719 OEI327683:OEI327719 OOE327683:OOE327719 OYA327683:OYA327719 PHW327683:PHW327719 PRS327683:PRS327719 QBO327683:QBO327719 QLK327683:QLK327719 QVG327683:QVG327719 RFC327683:RFC327719 ROY327683:ROY327719 RYU327683:RYU327719 SIQ327683:SIQ327719 SSM327683:SSM327719 TCI327683:TCI327719 TME327683:TME327719 TWA327683:TWA327719 UFW327683:UFW327719 UPS327683:UPS327719 UZO327683:UZO327719 VJK327683:VJK327719 VTG327683:VTG327719 WDC327683:WDC327719 WMY327683:WMY327719 WWU327683:WWU327719 AM393219:AM393255 KI393219:KI393255 UE393219:UE393255 AEA393219:AEA393255 ANW393219:ANW393255 AXS393219:AXS393255 BHO393219:BHO393255 BRK393219:BRK393255 CBG393219:CBG393255 CLC393219:CLC393255 CUY393219:CUY393255 DEU393219:DEU393255 DOQ393219:DOQ393255 DYM393219:DYM393255 EII393219:EII393255 ESE393219:ESE393255 FCA393219:FCA393255 FLW393219:FLW393255 FVS393219:FVS393255 GFO393219:GFO393255 GPK393219:GPK393255 GZG393219:GZG393255 HJC393219:HJC393255 HSY393219:HSY393255 ICU393219:ICU393255 IMQ393219:IMQ393255 IWM393219:IWM393255 JGI393219:JGI393255 JQE393219:JQE393255 KAA393219:KAA393255 KJW393219:KJW393255 KTS393219:KTS393255 LDO393219:LDO393255 LNK393219:LNK393255 LXG393219:LXG393255 MHC393219:MHC393255 MQY393219:MQY393255 NAU393219:NAU393255 NKQ393219:NKQ393255 NUM393219:NUM393255 OEI393219:OEI393255 OOE393219:OOE393255 OYA393219:OYA393255 PHW393219:PHW393255 PRS393219:PRS393255 QBO393219:QBO393255 QLK393219:QLK393255 QVG393219:QVG393255 RFC393219:RFC393255 ROY393219:ROY393255 RYU393219:RYU393255 SIQ393219:SIQ393255 SSM393219:SSM393255 TCI393219:TCI393255 TME393219:TME393255 TWA393219:TWA393255 UFW393219:UFW393255 UPS393219:UPS393255 UZO393219:UZO393255 VJK393219:VJK393255 VTG393219:VTG393255 WDC393219:WDC393255 WMY393219:WMY393255 WWU393219:WWU393255 AM458755:AM458791 KI458755:KI458791 UE458755:UE458791 AEA458755:AEA458791 ANW458755:ANW458791 AXS458755:AXS458791 BHO458755:BHO458791 BRK458755:BRK458791 CBG458755:CBG458791 CLC458755:CLC458791 CUY458755:CUY458791 DEU458755:DEU458791 DOQ458755:DOQ458791 DYM458755:DYM458791 EII458755:EII458791 ESE458755:ESE458791 FCA458755:FCA458791 FLW458755:FLW458791 FVS458755:FVS458791 GFO458755:GFO458791 GPK458755:GPK458791 GZG458755:GZG458791 HJC458755:HJC458791 HSY458755:HSY458791 ICU458755:ICU458791 IMQ458755:IMQ458791 IWM458755:IWM458791 JGI458755:JGI458791 JQE458755:JQE458791 KAA458755:KAA458791 KJW458755:KJW458791 KTS458755:KTS458791 LDO458755:LDO458791 LNK458755:LNK458791 LXG458755:LXG458791 MHC458755:MHC458791 MQY458755:MQY458791 NAU458755:NAU458791 NKQ458755:NKQ458791 NUM458755:NUM458791 OEI458755:OEI458791 OOE458755:OOE458791 OYA458755:OYA458791 PHW458755:PHW458791 PRS458755:PRS458791 QBO458755:QBO458791 QLK458755:QLK458791 QVG458755:QVG458791 RFC458755:RFC458791 ROY458755:ROY458791 RYU458755:RYU458791 SIQ458755:SIQ458791 SSM458755:SSM458791 TCI458755:TCI458791 TME458755:TME458791 TWA458755:TWA458791 UFW458755:UFW458791 UPS458755:UPS458791 UZO458755:UZO458791 VJK458755:VJK458791 VTG458755:VTG458791 WDC458755:WDC458791 WMY458755:WMY458791 WWU458755:WWU458791 AM524291:AM524327 KI524291:KI524327 UE524291:UE524327 AEA524291:AEA524327 ANW524291:ANW524327 AXS524291:AXS524327 BHO524291:BHO524327 BRK524291:BRK524327 CBG524291:CBG524327 CLC524291:CLC524327 CUY524291:CUY524327 DEU524291:DEU524327 DOQ524291:DOQ524327 DYM524291:DYM524327 EII524291:EII524327 ESE524291:ESE524327 FCA524291:FCA524327 FLW524291:FLW524327 FVS524291:FVS524327 GFO524291:GFO524327 GPK524291:GPK524327 GZG524291:GZG524327 HJC524291:HJC524327 HSY524291:HSY524327 ICU524291:ICU524327 IMQ524291:IMQ524327 IWM524291:IWM524327 JGI524291:JGI524327 JQE524291:JQE524327 KAA524291:KAA524327 KJW524291:KJW524327 KTS524291:KTS524327 LDO524291:LDO524327 LNK524291:LNK524327 LXG524291:LXG524327 MHC524291:MHC524327 MQY524291:MQY524327 NAU524291:NAU524327 NKQ524291:NKQ524327 NUM524291:NUM524327 OEI524291:OEI524327 OOE524291:OOE524327 OYA524291:OYA524327 PHW524291:PHW524327 PRS524291:PRS524327 QBO524291:QBO524327 QLK524291:QLK524327 QVG524291:QVG524327 RFC524291:RFC524327 ROY524291:ROY524327 RYU524291:RYU524327 SIQ524291:SIQ524327 SSM524291:SSM524327 TCI524291:TCI524327 TME524291:TME524327 TWA524291:TWA524327 UFW524291:UFW524327 UPS524291:UPS524327 UZO524291:UZO524327 VJK524291:VJK524327 VTG524291:VTG524327 WDC524291:WDC524327 WMY524291:WMY524327 WWU524291:WWU524327 AM589827:AM589863 KI589827:KI589863 UE589827:UE589863 AEA589827:AEA589863 ANW589827:ANW589863 AXS589827:AXS589863 BHO589827:BHO589863 BRK589827:BRK589863 CBG589827:CBG589863 CLC589827:CLC589863 CUY589827:CUY589863 DEU589827:DEU589863 DOQ589827:DOQ589863 DYM589827:DYM589863 EII589827:EII589863 ESE589827:ESE589863 FCA589827:FCA589863 FLW589827:FLW589863 FVS589827:FVS589863 GFO589827:GFO589863 GPK589827:GPK589863 GZG589827:GZG589863 HJC589827:HJC589863 HSY589827:HSY589863 ICU589827:ICU589863 IMQ589827:IMQ589863 IWM589827:IWM589863 JGI589827:JGI589863 JQE589827:JQE589863 KAA589827:KAA589863 KJW589827:KJW589863 KTS589827:KTS589863 LDO589827:LDO589863 LNK589827:LNK589863 LXG589827:LXG589863 MHC589827:MHC589863 MQY589827:MQY589863 NAU589827:NAU589863 NKQ589827:NKQ589863 NUM589827:NUM589863 OEI589827:OEI589863 OOE589827:OOE589863 OYA589827:OYA589863 PHW589827:PHW589863 PRS589827:PRS589863 QBO589827:QBO589863 QLK589827:QLK589863 QVG589827:QVG589863 RFC589827:RFC589863 ROY589827:ROY589863 RYU589827:RYU589863 SIQ589827:SIQ589863 SSM589827:SSM589863 TCI589827:TCI589863 TME589827:TME589863 TWA589827:TWA589863 UFW589827:UFW589863 UPS589827:UPS589863 UZO589827:UZO589863 VJK589827:VJK589863 VTG589827:VTG589863 WDC589827:WDC589863 WMY589827:WMY589863 WWU589827:WWU589863 AM655363:AM655399 KI655363:KI655399 UE655363:UE655399 AEA655363:AEA655399 ANW655363:ANW655399 AXS655363:AXS655399 BHO655363:BHO655399 BRK655363:BRK655399 CBG655363:CBG655399 CLC655363:CLC655399 CUY655363:CUY655399 DEU655363:DEU655399 DOQ655363:DOQ655399 DYM655363:DYM655399 EII655363:EII655399 ESE655363:ESE655399 FCA655363:FCA655399 FLW655363:FLW655399 FVS655363:FVS655399 GFO655363:GFO655399 GPK655363:GPK655399 GZG655363:GZG655399 HJC655363:HJC655399 HSY655363:HSY655399 ICU655363:ICU655399 IMQ655363:IMQ655399 IWM655363:IWM655399 JGI655363:JGI655399 JQE655363:JQE655399 KAA655363:KAA655399 KJW655363:KJW655399 KTS655363:KTS655399 LDO655363:LDO655399 LNK655363:LNK655399 LXG655363:LXG655399 MHC655363:MHC655399 MQY655363:MQY655399 NAU655363:NAU655399 NKQ655363:NKQ655399 NUM655363:NUM655399 OEI655363:OEI655399 OOE655363:OOE655399 OYA655363:OYA655399 PHW655363:PHW655399 PRS655363:PRS655399 QBO655363:QBO655399 QLK655363:QLK655399 QVG655363:QVG655399 RFC655363:RFC655399 ROY655363:ROY655399 RYU655363:RYU655399 SIQ655363:SIQ655399 SSM655363:SSM655399 TCI655363:TCI655399 TME655363:TME655399 TWA655363:TWA655399 UFW655363:UFW655399 UPS655363:UPS655399 UZO655363:UZO655399 VJK655363:VJK655399 VTG655363:VTG655399 WDC655363:WDC655399 WMY655363:WMY655399 WWU655363:WWU655399 AM720899:AM720935 KI720899:KI720935 UE720899:UE720935 AEA720899:AEA720935 ANW720899:ANW720935 AXS720899:AXS720935 BHO720899:BHO720935 BRK720899:BRK720935 CBG720899:CBG720935 CLC720899:CLC720935 CUY720899:CUY720935 DEU720899:DEU720935 DOQ720899:DOQ720935 DYM720899:DYM720935 EII720899:EII720935 ESE720899:ESE720935 FCA720899:FCA720935 FLW720899:FLW720935 FVS720899:FVS720935 GFO720899:GFO720935 GPK720899:GPK720935 GZG720899:GZG720935 HJC720899:HJC720935 HSY720899:HSY720935 ICU720899:ICU720935 IMQ720899:IMQ720935 IWM720899:IWM720935 JGI720899:JGI720935 JQE720899:JQE720935 KAA720899:KAA720935 KJW720899:KJW720935 KTS720899:KTS720935 LDO720899:LDO720935 LNK720899:LNK720935 LXG720899:LXG720935 MHC720899:MHC720935 MQY720899:MQY720935 NAU720899:NAU720935 NKQ720899:NKQ720935 NUM720899:NUM720935 OEI720899:OEI720935 OOE720899:OOE720935 OYA720899:OYA720935 PHW720899:PHW720935 PRS720899:PRS720935 QBO720899:QBO720935 QLK720899:QLK720935 QVG720899:QVG720935 RFC720899:RFC720935 ROY720899:ROY720935 RYU720899:RYU720935 SIQ720899:SIQ720935 SSM720899:SSM720935 TCI720899:TCI720935 TME720899:TME720935 TWA720899:TWA720935 UFW720899:UFW720935 UPS720899:UPS720935 UZO720899:UZO720935 VJK720899:VJK720935 VTG720899:VTG720935 WDC720899:WDC720935 WMY720899:WMY720935 WWU720899:WWU720935 AM786435:AM786471 KI786435:KI786471 UE786435:UE786471 AEA786435:AEA786471 ANW786435:ANW786471 AXS786435:AXS786471 BHO786435:BHO786471 BRK786435:BRK786471 CBG786435:CBG786471 CLC786435:CLC786471 CUY786435:CUY786471 DEU786435:DEU786471 DOQ786435:DOQ786471 DYM786435:DYM786471 EII786435:EII786471 ESE786435:ESE786471 FCA786435:FCA786471 FLW786435:FLW786471 FVS786435:FVS786471 GFO786435:GFO786471 GPK786435:GPK786471 GZG786435:GZG786471 HJC786435:HJC786471 HSY786435:HSY786471 ICU786435:ICU786471 IMQ786435:IMQ786471 IWM786435:IWM786471 JGI786435:JGI786471 JQE786435:JQE786471 KAA786435:KAA786471 KJW786435:KJW786471 KTS786435:KTS786471 LDO786435:LDO786471 LNK786435:LNK786471 LXG786435:LXG786471 MHC786435:MHC786471 MQY786435:MQY786471 NAU786435:NAU786471 NKQ786435:NKQ786471 NUM786435:NUM786471 OEI786435:OEI786471 OOE786435:OOE786471 OYA786435:OYA786471 PHW786435:PHW786471 PRS786435:PRS786471 QBO786435:QBO786471 QLK786435:QLK786471 QVG786435:QVG786471 RFC786435:RFC786471 ROY786435:ROY786471 RYU786435:RYU786471 SIQ786435:SIQ786471 SSM786435:SSM786471 TCI786435:TCI786471 TME786435:TME786471 TWA786435:TWA786471 UFW786435:UFW786471 UPS786435:UPS786471 UZO786435:UZO786471 VJK786435:VJK786471 VTG786435:VTG786471 WDC786435:WDC786471 WMY786435:WMY786471 WWU786435:WWU786471 AM851971:AM852007 KI851971:KI852007 UE851971:UE852007 AEA851971:AEA852007 ANW851971:ANW852007 AXS851971:AXS852007 BHO851971:BHO852007 BRK851971:BRK852007 CBG851971:CBG852007 CLC851971:CLC852007 CUY851971:CUY852007 DEU851971:DEU852007 DOQ851971:DOQ852007 DYM851971:DYM852007 EII851971:EII852007 ESE851971:ESE852007 FCA851971:FCA852007 FLW851971:FLW852007 FVS851971:FVS852007 GFO851971:GFO852007 GPK851971:GPK852007 GZG851971:GZG852007 HJC851971:HJC852007 HSY851971:HSY852007 ICU851971:ICU852007 IMQ851971:IMQ852007 IWM851971:IWM852007 JGI851971:JGI852007 JQE851971:JQE852007 KAA851971:KAA852007 KJW851971:KJW852007 KTS851971:KTS852007 LDO851971:LDO852007 LNK851971:LNK852007 LXG851971:LXG852007 MHC851971:MHC852007 MQY851971:MQY852007 NAU851971:NAU852007 NKQ851971:NKQ852007 NUM851971:NUM852007 OEI851971:OEI852007 OOE851971:OOE852007 OYA851971:OYA852007 PHW851971:PHW852007 PRS851971:PRS852007 QBO851971:QBO852007 QLK851971:QLK852007 QVG851971:QVG852007 RFC851971:RFC852007 ROY851971:ROY852007 RYU851971:RYU852007 SIQ851971:SIQ852007 SSM851971:SSM852007 TCI851971:TCI852007 TME851971:TME852007 TWA851971:TWA852007 UFW851971:UFW852007 UPS851971:UPS852007 UZO851971:UZO852007 VJK851971:VJK852007 VTG851971:VTG852007 WDC851971:WDC852007 WMY851971:WMY852007 WWU851971:WWU852007 AM917507:AM917543 KI917507:KI917543 UE917507:UE917543 AEA917507:AEA917543 ANW917507:ANW917543 AXS917507:AXS917543 BHO917507:BHO917543 BRK917507:BRK917543 CBG917507:CBG917543 CLC917507:CLC917543 CUY917507:CUY917543 DEU917507:DEU917543 DOQ917507:DOQ917543 DYM917507:DYM917543 EII917507:EII917543 ESE917507:ESE917543 FCA917507:FCA917543 FLW917507:FLW917543 FVS917507:FVS917543 GFO917507:GFO917543 GPK917507:GPK917543 GZG917507:GZG917543 HJC917507:HJC917543 HSY917507:HSY917543 ICU917507:ICU917543 IMQ917507:IMQ917543 IWM917507:IWM917543 JGI917507:JGI917543 JQE917507:JQE917543 KAA917507:KAA917543 KJW917507:KJW917543 KTS917507:KTS917543 LDO917507:LDO917543 LNK917507:LNK917543 LXG917507:LXG917543 MHC917507:MHC917543 MQY917507:MQY917543 NAU917507:NAU917543 NKQ917507:NKQ917543 NUM917507:NUM917543 OEI917507:OEI917543 OOE917507:OOE917543 OYA917507:OYA917543 PHW917507:PHW917543 PRS917507:PRS917543 QBO917507:QBO917543 QLK917507:QLK917543 QVG917507:QVG917543 RFC917507:RFC917543 ROY917507:ROY917543 RYU917507:RYU917543 SIQ917507:SIQ917543 SSM917507:SSM917543 TCI917507:TCI917543 TME917507:TME917543 TWA917507:TWA917543 UFW917507:UFW917543 UPS917507:UPS917543 UZO917507:UZO917543 VJK917507:VJK917543 VTG917507:VTG917543 WDC917507:WDC917543 WMY917507:WMY917543 WWU917507:WWU917543 AM983043:AM983079 KI983043:KI983079 UE983043:UE983079 AEA983043:AEA983079 ANW983043:ANW983079 AXS983043:AXS983079 BHO983043:BHO983079 BRK983043:BRK983079 CBG983043:CBG983079 CLC983043:CLC983079 CUY983043:CUY983079 DEU983043:DEU983079 DOQ983043:DOQ983079 DYM983043:DYM983079 EII983043:EII983079 ESE983043:ESE983079 FCA983043:FCA983079 FLW983043:FLW983079 FVS983043:FVS983079 GFO983043:GFO983079 GPK983043:GPK983079 GZG983043:GZG983079 HJC983043:HJC983079 HSY983043:HSY983079 ICU983043:ICU983079 IMQ983043:IMQ983079 IWM983043:IWM983079 JGI983043:JGI983079 JQE983043:JQE983079 KAA983043:KAA983079 KJW983043:KJW983079 KTS983043:KTS983079 LDO983043:LDO983079 LNK983043:LNK983079 LXG983043:LXG983079 MHC983043:MHC983079 MQY983043:MQY983079 NAU983043:NAU983079 NKQ983043:NKQ983079 NUM983043:NUM983079 OEI983043:OEI983079 OOE983043:OOE983079 OYA983043:OYA983079 PHW983043:PHW983079 PRS983043:PRS983079 QBO983043:QBO983079 QLK983043:QLK983079 QVG983043:QVG983079 RFC983043:RFC983079 ROY983043:ROY983079 RYU983043:RYU983079 SIQ983043:SIQ983079 SSM983043:SSM983079 TCI983043:TCI983079 TME983043:TME983079 TWA983043:TWA983079 UFW983043:UFW983079 UPS983043:UPS983079 UZO983043:UZO983079 VJK983043:VJK983079 VTG983043:VTG983079 WDC983043:WDC983079 WMY983043:WMY983079 WWU983043:WWU983079</xm:sqref>
        </x14:dataValidation>
        <x14:dataValidation type="list" allowBlank="1" showInputMessage="1">
          <x14:formula1>
            <xm:f>[2]ValueList_Helper!#REF!</xm:f>
          </x14:formula1>
          <xm:sqref>P3:P39 JL3:JL39 TH3:TH39 ADD3:ADD39 AMZ3:AMZ39 AWV3:AWV39 BGR3:BGR39 BQN3:BQN39 CAJ3:CAJ39 CKF3:CKF39 CUB3:CUB39 DDX3:DDX39 DNT3:DNT39 DXP3:DXP39 EHL3:EHL39 ERH3:ERH39 FBD3:FBD39 FKZ3:FKZ39 FUV3:FUV39 GER3:GER39 GON3:GON39 GYJ3:GYJ39 HIF3:HIF39 HSB3:HSB39 IBX3:IBX39 ILT3:ILT39 IVP3:IVP39 JFL3:JFL39 JPH3:JPH39 JZD3:JZD39 KIZ3:KIZ39 KSV3:KSV39 LCR3:LCR39 LMN3:LMN39 LWJ3:LWJ39 MGF3:MGF39 MQB3:MQB39 MZX3:MZX39 NJT3:NJT39 NTP3:NTP39 ODL3:ODL39 ONH3:ONH39 OXD3:OXD39 PGZ3:PGZ39 PQV3:PQV39 QAR3:QAR39 QKN3:QKN39 QUJ3:QUJ39 REF3:REF39 ROB3:ROB39 RXX3:RXX39 SHT3:SHT39 SRP3:SRP39 TBL3:TBL39 TLH3:TLH39 TVD3:TVD39 UEZ3:UEZ39 UOV3:UOV39 UYR3:UYR39 VIN3:VIN39 VSJ3:VSJ39 WCF3:WCF39 WMB3:WMB39 WVX3:WVX39 P65539:P65575 JL65539:JL65575 TH65539:TH65575 ADD65539:ADD65575 AMZ65539:AMZ65575 AWV65539:AWV65575 BGR65539:BGR65575 BQN65539:BQN65575 CAJ65539:CAJ65575 CKF65539:CKF65575 CUB65539:CUB65575 DDX65539:DDX65575 DNT65539:DNT65575 DXP65539:DXP65575 EHL65539:EHL65575 ERH65539:ERH65575 FBD65539:FBD65575 FKZ65539:FKZ65575 FUV65539:FUV65575 GER65539:GER65575 GON65539:GON65575 GYJ65539:GYJ65575 HIF65539:HIF65575 HSB65539:HSB65575 IBX65539:IBX65575 ILT65539:ILT65575 IVP65539:IVP65575 JFL65539:JFL65575 JPH65539:JPH65575 JZD65539:JZD65575 KIZ65539:KIZ65575 KSV65539:KSV65575 LCR65539:LCR65575 LMN65539:LMN65575 LWJ65539:LWJ65575 MGF65539:MGF65575 MQB65539:MQB65575 MZX65539:MZX65575 NJT65539:NJT65575 NTP65539:NTP65575 ODL65539:ODL65575 ONH65539:ONH65575 OXD65539:OXD65575 PGZ65539:PGZ65575 PQV65539:PQV65575 QAR65539:QAR65575 QKN65539:QKN65575 QUJ65539:QUJ65575 REF65539:REF65575 ROB65539:ROB65575 RXX65539:RXX65575 SHT65539:SHT65575 SRP65539:SRP65575 TBL65539:TBL65575 TLH65539:TLH65575 TVD65539:TVD65575 UEZ65539:UEZ65575 UOV65539:UOV65575 UYR65539:UYR65575 VIN65539:VIN65575 VSJ65539:VSJ65575 WCF65539:WCF65575 WMB65539:WMB65575 WVX65539:WVX65575 P131075:P131111 JL131075:JL131111 TH131075:TH131111 ADD131075:ADD131111 AMZ131075:AMZ131111 AWV131075:AWV131111 BGR131075:BGR131111 BQN131075:BQN131111 CAJ131075:CAJ131111 CKF131075:CKF131111 CUB131075:CUB131111 DDX131075:DDX131111 DNT131075:DNT131111 DXP131075:DXP131111 EHL131075:EHL131111 ERH131075:ERH131111 FBD131075:FBD131111 FKZ131075:FKZ131111 FUV131075:FUV131111 GER131075:GER131111 GON131075:GON131111 GYJ131075:GYJ131111 HIF131075:HIF131111 HSB131075:HSB131111 IBX131075:IBX131111 ILT131075:ILT131111 IVP131075:IVP131111 JFL131075:JFL131111 JPH131075:JPH131111 JZD131075:JZD131111 KIZ131075:KIZ131111 KSV131075:KSV131111 LCR131075:LCR131111 LMN131075:LMN131111 LWJ131075:LWJ131111 MGF131075:MGF131111 MQB131075:MQB131111 MZX131075:MZX131111 NJT131075:NJT131111 NTP131075:NTP131111 ODL131075:ODL131111 ONH131075:ONH131111 OXD131075:OXD131111 PGZ131075:PGZ131111 PQV131075:PQV131111 QAR131075:QAR131111 QKN131075:QKN131111 QUJ131075:QUJ131111 REF131075:REF131111 ROB131075:ROB131111 RXX131075:RXX131111 SHT131075:SHT131111 SRP131075:SRP131111 TBL131075:TBL131111 TLH131075:TLH131111 TVD131075:TVD131111 UEZ131075:UEZ131111 UOV131075:UOV131111 UYR131075:UYR131111 VIN131075:VIN131111 VSJ131075:VSJ131111 WCF131075:WCF131111 WMB131075:WMB131111 WVX131075:WVX131111 P196611:P196647 JL196611:JL196647 TH196611:TH196647 ADD196611:ADD196647 AMZ196611:AMZ196647 AWV196611:AWV196647 BGR196611:BGR196647 BQN196611:BQN196647 CAJ196611:CAJ196647 CKF196611:CKF196647 CUB196611:CUB196647 DDX196611:DDX196647 DNT196611:DNT196647 DXP196611:DXP196647 EHL196611:EHL196647 ERH196611:ERH196647 FBD196611:FBD196647 FKZ196611:FKZ196647 FUV196611:FUV196647 GER196611:GER196647 GON196611:GON196647 GYJ196611:GYJ196647 HIF196611:HIF196647 HSB196611:HSB196647 IBX196611:IBX196647 ILT196611:ILT196647 IVP196611:IVP196647 JFL196611:JFL196647 JPH196611:JPH196647 JZD196611:JZD196647 KIZ196611:KIZ196647 KSV196611:KSV196647 LCR196611:LCR196647 LMN196611:LMN196647 LWJ196611:LWJ196647 MGF196611:MGF196647 MQB196611:MQB196647 MZX196611:MZX196647 NJT196611:NJT196647 NTP196611:NTP196647 ODL196611:ODL196647 ONH196611:ONH196647 OXD196611:OXD196647 PGZ196611:PGZ196647 PQV196611:PQV196647 QAR196611:QAR196647 QKN196611:QKN196647 QUJ196611:QUJ196647 REF196611:REF196647 ROB196611:ROB196647 RXX196611:RXX196647 SHT196611:SHT196647 SRP196611:SRP196647 TBL196611:TBL196647 TLH196611:TLH196647 TVD196611:TVD196647 UEZ196611:UEZ196647 UOV196611:UOV196647 UYR196611:UYR196647 VIN196611:VIN196647 VSJ196611:VSJ196647 WCF196611:WCF196647 WMB196611:WMB196647 WVX196611:WVX196647 P262147:P262183 JL262147:JL262183 TH262147:TH262183 ADD262147:ADD262183 AMZ262147:AMZ262183 AWV262147:AWV262183 BGR262147:BGR262183 BQN262147:BQN262183 CAJ262147:CAJ262183 CKF262147:CKF262183 CUB262147:CUB262183 DDX262147:DDX262183 DNT262147:DNT262183 DXP262147:DXP262183 EHL262147:EHL262183 ERH262147:ERH262183 FBD262147:FBD262183 FKZ262147:FKZ262183 FUV262147:FUV262183 GER262147:GER262183 GON262147:GON262183 GYJ262147:GYJ262183 HIF262147:HIF262183 HSB262147:HSB262183 IBX262147:IBX262183 ILT262147:ILT262183 IVP262147:IVP262183 JFL262147:JFL262183 JPH262147:JPH262183 JZD262147:JZD262183 KIZ262147:KIZ262183 KSV262147:KSV262183 LCR262147:LCR262183 LMN262147:LMN262183 LWJ262147:LWJ262183 MGF262147:MGF262183 MQB262147:MQB262183 MZX262147:MZX262183 NJT262147:NJT262183 NTP262147:NTP262183 ODL262147:ODL262183 ONH262147:ONH262183 OXD262147:OXD262183 PGZ262147:PGZ262183 PQV262147:PQV262183 QAR262147:QAR262183 QKN262147:QKN262183 QUJ262147:QUJ262183 REF262147:REF262183 ROB262147:ROB262183 RXX262147:RXX262183 SHT262147:SHT262183 SRP262147:SRP262183 TBL262147:TBL262183 TLH262147:TLH262183 TVD262147:TVD262183 UEZ262147:UEZ262183 UOV262147:UOV262183 UYR262147:UYR262183 VIN262147:VIN262183 VSJ262147:VSJ262183 WCF262147:WCF262183 WMB262147:WMB262183 WVX262147:WVX262183 P327683:P327719 JL327683:JL327719 TH327683:TH327719 ADD327683:ADD327719 AMZ327683:AMZ327719 AWV327683:AWV327719 BGR327683:BGR327719 BQN327683:BQN327719 CAJ327683:CAJ327719 CKF327683:CKF327719 CUB327683:CUB327719 DDX327683:DDX327719 DNT327683:DNT327719 DXP327683:DXP327719 EHL327683:EHL327719 ERH327683:ERH327719 FBD327683:FBD327719 FKZ327683:FKZ327719 FUV327683:FUV327719 GER327683:GER327719 GON327683:GON327719 GYJ327683:GYJ327719 HIF327683:HIF327719 HSB327683:HSB327719 IBX327683:IBX327719 ILT327683:ILT327719 IVP327683:IVP327719 JFL327683:JFL327719 JPH327683:JPH327719 JZD327683:JZD327719 KIZ327683:KIZ327719 KSV327683:KSV327719 LCR327683:LCR327719 LMN327683:LMN327719 LWJ327683:LWJ327719 MGF327683:MGF327719 MQB327683:MQB327719 MZX327683:MZX327719 NJT327683:NJT327719 NTP327683:NTP327719 ODL327683:ODL327719 ONH327683:ONH327719 OXD327683:OXD327719 PGZ327683:PGZ327719 PQV327683:PQV327719 QAR327683:QAR327719 QKN327683:QKN327719 QUJ327683:QUJ327719 REF327683:REF327719 ROB327683:ROB327719 RXX327683:RXX327719 SHT327683:SHT327719 SRP327683:SRP327719 TBL327683:TBL327719 TLH327683:TLH327719 TVD327683:TVD327719 UEZ327683:UEZ327719 UOV327683:UOV327719 UYR327683:UYR327719 VIN327683:VIN327719 VSJ327683:VSJ327719 WCF327683:WCF327719 WMB327683:WMB327719 WVX327683:WVX327719 P393219:P393255 JL393219:JL393255 TH393219:TH393255 ADD393219:ADD393255 AMZ393219:AMZ393255 AWV393219:AWV393255 BGR393219:BGR393255 BQN393219:BQN393255 CAJ393219:CAJ393255 CKF393219:CKF393255 CUB393219:CUB393255 DDX393219:DDX393255 DNT393219:DNT393255 DXP393219:DXP393255 EHL393219:EHL393255 ERH393219:ERH393255 FBD393219:FBD393255 FKZ393219:FKZ393255 FUV393219:FUV393255 GER393219:GER393255 GON393219:GON393255 GYJ393219:GYJ393255 HIF393219:HIF393255 HSB393219:HSB393255 IBX393219:IBX393255 ILT393219:ILT393255 IVP393219:IVP393255 JFL393219:JFL393255 JPH393219:JPH393255 JZD393219:JZD393255 KIZ393219:KIZ393255 KSV393219:KSV393255 LCR393219:LCR393255 LMN393219:LMN393255 LWJ393219:LWJ393255 MGF393219:MGF393255 MQB393219:MQB393255 MZX393219:MZX393255 NJT393219:NJT393255 NTP393219:NTP393255 ODL393219:ODL393255 ONH393219:ONH393255 OXD393219:OXD393255 PGZ393219:PGZ393255 PQV393219:PQV393255 QAR393219:QAR393255 QKN393219:QKN393255 QUJ393219:QUJ393255 REF393219:REF393255 ROB393219:ROB393255 RXX393219:RXX393255 SHT393219:SHT393255 SRP393219:SRP393255 TBL393219:TBL393255 TLH393219:TLH393255 TVD393219:TVD393255 UEZ393219:UEZ393255 UOV393219:UOV393255 UYR393219:UYR393255 VIN393219:VIN393255 VSJ393219:VSJ393255 WCF393219:WCF393255 WMB393219:WMB393255 WVX393219:WVX393255 P458755:P458791 JL458755:JL458791 TH458755:TH458791 ADD458755:ADD458791 AMZ458755:AMZ458791 AWV458755:AWV458791 BGR458755:BGR458791 BQN458755:BQN458791 CAJ458755:CAJ458791 CKF458755:CKF458791 CUB458755:CUB458791 DDX458755:DDX458791 DNT458755:DNT458791 DXP458755:DXP458791 EHL458755:EHL458791 ERH458755:ERH458791 FBD458755:FBD458791 FKZ458755:FKZ458791 FUV458755:FUV458791 GER458755:GER458791 GON458755:GON458791 GYJ458755:GYJ458791 HIF458755:HIF458791 HSB458755:HSB458791 IBX458755:IBX458791 ILT458755:ILT458791 IVP458755:IVP458791 JFL458755:JFL458791 JPH458755:JPH458791 JZD458755:JZD458791 KIZ458755:KIZ458791 KSV458755:KSV458791 LCR458755:LCR458791 LMN458755:LMN458791 LWJ458755:LWJ458791 MGF458755:MGF458791 MQB458755:MQB458791 MZX458755:MZX458791 NJT458755:NJT458791 NTP458755:NTP458791 ODL458755:ODL458791 ONH458755:ONH458791 OXD458755:OXD458791 PGZ458755:PGZ458791 PQV458755:PQV458791 QAR458755:QAR458791 QKN458755:QKN458791 QUJ458755:QUJ458791 REF458755:REF458791 ROB458755:ROB458791 RXX458755:RXX458791 SHT458755:SHT458791 SRP458755:SRP458791 TBL458755:TBL458791 TLH458755:TLH458791 TVD458755:TVD458791 UEZ458755:UEZ458791 UOV458755:UOV458791 UYR458755:UYR458791 VIN458755:VIN458791 VSJ458755:VSJ458791 WCF458755:WCF458791 WMB458755:WMB458791 WVX458755:WVX458791 P524291:P524327 JL524291:JL524327 TH524291:TH524327 ADD524291:ADD524327 AMZ524291:AMZ524327 AWV524291:AWV524327 BGR524291:BGR524327 BQN524291:BQN524327 CAJ524291:CAJ524327 CKF524291:CKF524327 CUB524291:CUB524327 DDX524291:DDX524327 DNT524291:DNT524327 DXP524291:DXP524327 EHL524291:EHL524327 ERH524291:ERH524327 FBD524291:FBD524327 FKZ524291:FKZ524327 FUV524291:FUV524327 GER524291:GER524327 GON524291:GON524327 GYJ524291:GYJ524327 HIF524291:HIF524327 HSB524291:HSB524327 IBX524291:IBX524327 ILT524291:ILT524327 IVP524291:IVP524327 JFL524291:JFL524327 JPH524291:JPH524327 JZD524291:JZD524327 KIZ524291:KIZ524327 KSV524291:KSV524327 LCR524291:LCR524327 LMN524291:LMN524327 LWJ524291:LWJ524327 MGF524291:MGF524327 MQB524291:MQB524327 MZX524291:MZX524327 NJT524291:NJT524327 NTP524291:NTP524327 ODL524291:ODL524327 ONH524291:ONH524327 OXD524291:OXD524327 PGZ524291:PGZ524327 PQV524291:PQV524327 QAR524291:QAR524327 QKN524291:QKN524327 QUJ524291:QUJ524327 REF524291:REF524327 ROB524291:ROB524327 RXX524291:RXX524327 SHT524291:SHT524327 SRP524291:SRP524327 TBL524291:TBL524327 TLH524291:TLH524327 TVD524291:TVD524327 UEZ524291:UEZ524327 UOV524291:UOV524327 UYR524291:UYR524327 VIN524291:VIN524327 VSJ524291:VSJ524327 WCF524291:WCF524327 WMB524291:WMB524327 WVX524291:WVX524327 P589827:P589863 JL589827:JL589863 TH589827:TH589863 ADD589827:ADD589863 AMZ589827:AMZ589863 AWV589827:AWV589863 BGR589827:BGR589863 BQN589827:BQN589863 CAJ589827:CAJ589863 CKF589827:CKF589863 CUB589827:CUB589863 DDX589827:DDX589863 DNT589827:DNT589863 DXP589827:DXP589863 EHL589827:EHL589863 ERH589827:ERH589863 FBD589827:FBD589863 FKZ589827:FKZ589863 FUV589827:FUV589863 GER589827:GER589863 GON589827:GON589863 GYJ589827:GYJ589863 HIF589827:HIF589863 HSB589827:HSB589863 IBX589827:IBX589863 ILT589827:ILT589863 IVP589827:IVP589863 JFL589827:JFL589863 JPH589827:JPH589863 JZD589827:JZD589863 KIZ589827:KIZ589863 KSV589827:KSV589863 LCR589827:LCR589863 LMN589827:LMN589863 LWJ589827:LWJ589863 MGF589827:MGF589863 MQB589827:MQB589863 MZX589827:MZX589863 NJT589827:NJT589863 NTP589827:NTP589863 ODL589827:ODL589863 ONH589827:ONH589863 OXD589827:OXD589863 PGZ589827:PGZ589863 PQV589827:PQV589863 QAR589827:QAR589863 QKN589827:QKN589863 QUJ589827:QUJ589863 REF589827:REF589863 ROB589827:ROB589863 RXX589827:RXX589863 SHT589827:SHT589863 SRP589827:SRP589863 TBL589827:TBL589863 TLH589827:TLH589863 TVD589827:TVD589863 UEZ589827:UEZ589863 UOV589827:UOV589863 UYR589827:UYR589863 VIN589827:VIN589863 VSJ589827:VSJ589863 WCF589827:WCF589863 WMB589827:WMB589863 WVX589827:WVX589863 P655363:P655399 JL655363:JL655399 TH655363:TH655399 ADD655363:ADD655399 AMZ655363:AMZ655399 AWV655363:AWV655399 BGR655363:BGR655399 BQN655363:BQN655399 CAJ655363:CAJ655399 CKF655363:CKF655399 CUB655363:CUB655399 DDX655363:DDX655399 DNT655363:DNT655399 DXP655363:DXP655399 EHL655363:EHL655399 ERH655363:ERH655399 FBD655363:FBD655399 FKZ655363:FKZ655399 FUV655363:FUV655399 GER655363:GER655399 GON655363:GON655399 GYJ655363:GYJ655399 HIF655363:HIF655399 HSB655363:HSB655399 IBX655363:IBX655399 ILT655363:ILT655399 IVP655363:IVP655399 JFL655363:JFL655399 JPH655363:JPH655399 JZD655363:JZD655399 KIZ655363:KIZ655399 KSV655363:KSV655399 LCR655363:LCR655399 LMN655363:LMN655399 LWJ655363:LWJ655399 MGF655363:MGF655399 MQB655363:MQB655399 MZX655363:MZX655399 NJT655363:NJT655399 NTP655363:NTP655399 ODL655363:ODL655399 ONH655363:ONH655399 OXD655363:OXD655399 PGZ655363:PGZ655399 PQV655363:PQV655399 QAR655363:QAR655399 QKN655363:QKN655399 QUJ655363:QUJ655399 REF655363:REF655399 ROB655363:ROB655399 RXX655363:RXX655399 SHT655363:SHT655399 SRP655363:SRP655399 TBL655363:TBL655399 TLH655363:TLH655399 TVD655363:TVD655399 UEZ655363:UEZ655399 UOV655363:UOV655399 UYR655363:UYR655399 VIN655363:VIN655399 VSJ655363:VSJ655399 WCF655363:WCF655399 WMB655363:WMB655399 WVX655363:WVX655399 P720899:P720935 JL720899:JL720935 TH720899:TH720935 ADD720899:ADD720935 AMZ720899:AMZ720935 AWV720899:AWV720935 BGR720899:BGR720935 BQN720899:BQN720935 CAJ720899:CAJ720935 CKF720899:CKF720935 CUB720899:CUB720935 DDX720899:DDX720935 DNT720899:DNT720935 DXP720899:DXP720935 EHL720899:EHL720935 ERH720899:ERH720935 FBD720899:FBD720935 FKZ720899:FKZ720935 FUV720899:FUV720935 GER720899:GER720935 GON720899:GON720935 GYJ720899:GYJ720935 HIF720899:HIF720935 HSB720899:HSB720935 IBX720899:IBX720935 ILT720899:ILT720935 IVP720899:IVP720935 JFL720899:JFL720935 JPH720899:JPH720935 JZD720899:JZD720935 KIZ720899:KIZ720935 KSV720899:KSV720935 LCR720899:LCR720935 LMN720899:LMN720935 LWJ720899:LWJ720935 MGF720899:MGF720935 MQB720899:MQB720935 MZX720899:MZX720935 NJT720899:NJT720935 NTP720899:NTP720935 ODL720899:ODL720935 ONH720899:ONH720935 OXD720899:OXD720935 PGZ720899:PGZ720935 PQV720899:PQV720935 QAR720899:QAR720935 QKN720899:QKN720935 QUJ720899:QUJ720935 REF720899:REF720935 ROB720899:ROB720935 RXX720899:RXX720935 SHT720899:SHT720935 SRP720899:SRP720935 TBL720899:TBL720935 TLH720899:TLH720935 TVD720899:TVD720935 UEZ720899:UEZ720935 UOV720899:UOV720935 UYR720899:UYR720935 VIN720899:VIN720935 VSJ720899:VSJ720935 WCF720899:WCF720935 WMB720899:WMB720935 WVX720899:WVX720935 P786435:P786471 JL786435:JL786471 TH786435:TH786471 ADD786435:ADD786471 AMZ786435:AMZ786471 AWV786435:AWV786471 BGR786435:BGR786471 BQN786435:BQN786471 CAJ786435:CAJ786471 CKF786435:CKF786471 CUB786435:CUB786471 DDX786435:DDX786471 DNT786435:DNT786471 DXP786435:DXP786471 EHL786435:EHL786471 ERH786435:ERH786471 FBD786435:FBD786471 FKZ786435:FKZ786471 FUV786435:FUV786471 GER786435:GER786471 GON786435:GON786471 GYJ786435:GYJ786471 HIF786435:HIF786471 HSB786435:HSB786471 IBX786435:IBX786471 ILT786435:ILT786471 IVP786435:IVP786471 JFL786435:JFL786471 JPH786435:JPH786471 JZD786435:JZD786471 KIZ786435:KIZ786471 KSV786435:KSV786471 LCR786435:LCR786471 LMN786435:LMN786471 LWJ786435:LWJ786471 MGF786435:MGF786471 MQB786435:MQB786471 MZX786435:MZX786471 NJT786435:NJT786471 NTP786435:NTP786471 ODL786435:ODL786471 ONH786435:ONH786471 OXD786435:OXD786471 PGZ786435:PGZ786471 PQV786435:PQV786471 QAR786435:QAR786471 QKN786435:QKN786471 QUJ786435:QUJ786471 REF786435:REF786471 ROB786435:ROB786471 RXX786435:RXX786471 SHT786435:SHT786471 SRP786435:SRP786471 TBL786435:TBL786471 TLH786435:TLH786471 TVD786435:TVD786471 UEZ786435:UEZ786471 UOV786435:UOV786471 UYR786435:UYR786471 VIN786435:VIN786471 VSJ786435:VSJ786471 WCF786435:WCF786471 WMB786435:WMB786471 WVX786435:WVX786471 P851971:P852007 JL851971:JL852007 TH851971:TH852007 ADD851971:ADD852007 AMZ851971:AMZ852007 AWV851971:AWV852007 BGR851971:BGR852007 BQN851971:BQN852007 CAJ851971:CAJ852007 CKF851971:CKF852007 CUB851971:CUB852007 DDX851971:DDX852007 DNT851971:DNT852007 DXP851971:DXP852007 EHL851971:EHL852007 ERH851971:ERH852007 FBD851971:FBD852007 FKZ851971:FKZ852007 FUV851971:FUV852007 GER851971:GER852007 GON851971:GON852007 GYJ851971:GYJ852007 HIF851971:HIF852007 HSB851971:HSB852007 IBX851971:IBX852007 ILT851971:ILT852007 IVP851971:IVP852007 JFL851971:JFL852007 JPH851971:JPH852007 JZD851971:JZD852007 KIZ851971:KIZ852007 KSV851971:KSV852007 LCR851971:LCR852007 LMN851971:LMN852007 LWJ851971:LWJ852007 MGF851971:MGF852007 MQB851971:MQB852007 MZX851971:MZX852007 NJT851971:NJT852007 NTP851971:NTP852007 ODL851971:ODL852007 ONH851971:ONH852007 OXD851971:OXD852007 PGZ851971:PGZ852007 PQV851971:PQV852007 QAR851971:QAR852007 QKN851971:QKN852007 QUJ851971:QUJ852007 REF851971:REF852007 ROB851971:ROB852007 RXX851971:RXX852007 SHT851971:SHT852007 SRP851971:SRP852007 TBL851971:TBL852007 TLH851971:TLH852007 TVD851971:TVD852007 UEZ851971:UEZ852007 UOV851971:UOV852007 UYR851971:UYR852007 VIN851971:VIN852007 VSJ851971:VSJ852007 WCF851971:WCF852007 WMB851971:WMB852007 WVX851971:WVX852007 P917507:P917543 JL917507:JL917543 TH917507:TH917543 ADD917507:ADD917543 AMZ917507:AMZ917543 AWV917507:AWV917543 BGR917507:BGR917543 BQN917507:BQN917543 CAJ917507:CAJ917543 CKF917507:CKF917543 CUB917507:CUB917543 DDX917507:DDX917543 DNT917507:DNT917543 DXP917507:DXP917543 EHL917507:EHL917543 ERH917507:ERH917543 FBD917507:FBD917543 FKZ917507:FKZ917543 FUV917507:FUV917543 GER917507:GER917543 GON917507:GON917543 GYJ917507:GYJ917543 HIF917507:HIF917543 HSB917507:HSB917543 IBX917507:IBX917543 ILT917507:ILT917543 IVP917507:IVP917543 JFL917507:JFL917543 JPH917507:JPH917543 JZD917507:JZD917543 KIZ917507:KIZ917543 KSV917507:KSV917543 LCR917507:LCR917543 LMN917507:LMN917543 LWJ917507:LWJ917543 MGF917507:MGF917543 MQB917507:MQB917543 MZX917507:MZX917543 NJT917507:NJT917543 NTP917507:NTP917543 ODL917507:ODL917543 ONH917507:ONH917543 OXD917507:OXD917543 PGZ917507:PGZ917543 PQV917507:PQV917543 QAR917507:QAR917543 QKN917507:QKN917543 QUJ917507:QUJ917543 REF917507:REF917543 ROB917507:ROB917543 RXX917507:RXX917543 SHT917507:SHT917543 SRP917507:SRP917543 TBL917507:TBL917543 TLH917507:TLH917543 TVD917507:TVD917543 UEZ917507:UEZ917543 UOV917507:UOV917543 UYR917507:UYR917543 VIN917507:VIN917543 VSJ917507:VSJ917543 WCF917507:WCF917543 WMB917507:WMB917543 WVX917507:WVX917543 P983043:P983079 JL983043:JL983079 TH983043:TH983079 ADD983043:ADD983079 AMZ983043:AMZ983079 AWV983043:AWV983079 BGR983043:BGR983079 BQN983043:BQN983079 CAJ983043:CAJ983079 CKF983043:CKF983079 CUB983043:CUB983079 DDX983043:DDX983079 DNT983043:DNT983079 DXP983043:DXP983079 EHL983043:EHL983079 ERH983043:ERH983079 FBD983043:FBD983079 FKZ983043:FKZ983079 FUV983043:FUV983079 GER983043:GER983079 GON983043:GON983079 GYJ983043:GYJ983079 HIF983043:HIF983079 HSB983043:HSB983079 IBX983043:IBX983079 ILT983043:ILT983079 IVP983043:IVP983079 JFL983043:JFL983079 JPH983043:JPH983079 JZD983043:JZD983079 KIZ983043:KIZ983079 KSV983043:KSV983079 LCR983043:LCR983079 LMN983043:LMN983079 LWJ983043:LWJ983079 MGF983043:MGF983079 MQB983043:MQB983079 MZX983043:MZX983079 NJT983043:NJT983079 NTP983043:NTP983079 ODL983043:ODL983079 ONH983043:ONH983079 OXD983043:OXD983079 PGZ983043:PGZ983079 PQV983043:PQV983079 QAR983043:QAR983079 QKN983043:QKN983079 QUJ983043:QUJ983079 REF983043:REF983079 ROB983043:ROB983079 RXX983043:RXX983079 SHT983043:SHT983079 SRP983043:SRP983079 TBL983043:TBL983079 TLH983043:TLH983079 TVD983043:TVD983079 UEZ983043:UEZ983079 UOV983043:UOV983079 UYR983043:UYR983079 VIN983043:VIN983079 VSJ983043:VSJ983079 WCF983043:WCF983079 WMB983043:WMB983079 WVX983043:WVX983079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
  <sheetViews>
    <sheetView workbookViewId="0">
      <selection activeCell="F11" sqref="F11"/>
    </sheetView>
  </sheetViews>
  <sheetFormatPr defaultColWidth="8.75" defaultRowHeight="15.75"/>
  <cols>
    <col min="1" max="2" width="14" style="134" customWidth="1"/>
    <col min="3" max="3" width="13" style="134" customWidth="1"/>
    <col min="4" max="5" width="14" style="150" customWidth="1"/>
    <col min="6" max="6" width="16.375" style="146" customWidth="1"/>
    <col min="7" max="7" width="67.875" style="134" customWidth="1"/>
    <col min="8" max="8" width="14" style="134" customWidth="1"/>
    <col min="9" max="9" width="14.25" style="134" customWidth="1"/>
    <col min="10" max="15" width="14" style="134" customWidth="1"/>
    <col min="16" max="16" width="11" style="134" customWidth="1"/>
    <col min="17" max="18" width="14" style="134" customWidth="1"/>
    <col min="19" max="20" width="18.125" style="134" customWidth="1"/>
    <col min="21" max="33" width="14" style="134" customWidth="1"/>
    <col min="34" max="35" width="11.25" style="134" customWidth="1"/>
    <col min="36" max="36" width="13" style="134" customWidth="1"/>
    <col min="37" max="37" width="17" style="134" customWidth="1"/>
    <col min="38" max="38" width="14" style="134" customWidth="1"/>
    <col min="39" max="39" width="7.125" style="134" customWidth="1"/>
    <col min="40" max="256" width="8.75" style="134"/>
    <col min="257" max="258" width="14" style="134" customWidth="1"/>
    <col min="259" max="259" width="13" style="134" customWidth="1"/>
    <col min="260" max="261" width="14" style="134" customWidth="1"/>
    <col min="262" max="262" width="16.375" style="134" customWidth="1"/>
    <col min="263" max="263" width="67.875" style="134" customWidth="1"/>
    <col min="264" max="264" width="14" style="134" customWidth="1"/>
    <col min="265" max="265" width="14.25" style="134" customWidth="1"/>
    <col min="266" max="271" width="14" style="134" customWidth="1"/>
    <col min="272" max="272" width="11" style="134" customWidth="1"/>
    <col min="273" max="274" width="14" style="134" customWidth="1"/>
    <col min="275" max="276" width="18.125" style="134" customWidth="1"/>
    <col min="277" max="289" width="14" style="134" customWidth="1"/>
    <col min="290" max="291" width="11.25" style="134" customWidth="1"/>
    <col min="292" max="292" width="13" style="134" customWidth="1"/>
    <col min="293" max="293" width="17" style="134" customWidth="1"/>
    <col min="294" max="294" width="14" style="134" customWidth="1"/>
    <col min="295" max="295" width="7.125" style="134" customWidth="1"/>
    <col min="296" max="512" width="8.75" style="134"/>
    <col min="513" max="514" width="14" style="134" customWidth="1"/>
    <col min="515" max="515" width="13" style="134" customWidth="1"/>
    <col min="516" max="517" width="14" style="134" customWidth="1"/>
    <col min="518" max="518" width="16.375" style="134" customWidth="1"/>
    <col min="519" max="519" width="67.875" style="134" customWidth="1"/>
    <col min="520" max="520" width="14" style="134" customWidth="1"/>
    <col min="521" max="521" width="14.25" style="134" customWidth="1"/>
    <col min="522" max="527" width="14" style="134" customWidth="1"/>
    <col min="528" max="528" width="11" style="134" customWidth="1"/>
    <col min="529" max="530" width="14" style="134" customWidth="1"/>
    <col min="531" max="532" width="18.125" style="134" customWidth="1"/>
    <col min="533" max="545" width="14" style="134" customWidth="1"/>
    <col min="546" max="547" width="11.25" style="134" customWidth="1"/>
    <col min="548" max="548" width="13" style="134" customWidth="1"/>
    <col min="549" max="549" width="17" style="134" customWidth="1"/>
    <col min="550" max="550" width="14" style="134" customWidth="1"/>
    <col min="551" max="551" width="7.125" style="134" customWidth="1"/>
    <col min="552" max="768" width="8.75" style="134"/>
    <col min="769" max="770" width="14" style="134" customWidth="1"/>
    <col min="771" max="771" width="13" style="134" customWidth="1"/>
    <col min="772" max="773" width="14" style="134" customWidth="1"/>
    <col min="774" max="774" width="16.375" style="134" customWidth="1"/>
    <col min="775" max="775" width="67.875" style="134" customWidth="1"/>
    <col min="776" max="776" width="14" style="134" customWidth="1"/>
    <col min="777" max="777" width="14.25" style="134" customWidth="1"/>
    <col min="778" max="783" width="14" style="134" customWidth="1"/>
    <col min="784" max="784" width="11" style="134" customWidth="1"/>
    <col min="785" max="786" width="14" style="134" customWidth="1"/>
    <col min="787" max="788" width="18.125" style="134" customWidth="1"/>
    <col min="789" max="801" width="14" style="134" customWidth="1"/>
    <col min="802" max="803" width="11.25" style="134" customWidth="1"/>
    <col min="804" max="804" width="13" style="134" customWidth="1"/>
    <col min="805" max="805" width="17" style="134" customWidth="1"/>
    <col min="806" max="806" width="14" style="134" customWidth="1"/>
    <col min="807" max="807" width="7.125" style="134" customWidth="1"/>
    <col min="808" max="1024" width="8.75" style="134"/>
    <col min="1025" max="1026" width="14" style="134" customWidth="1"/>
    <col min="1027" max="1027" width="13" style="134" customWidth="1"/>
    <col min="1028" max="1029" width="14" style="134" customWidth="1"/>
    <col min="1030" max="1030" width="16.375" style="134" customWidth="1"/>
    <col min="1031" max="1031" width="67.875" style="134" customWidth="1"/>
    <col min="1032" max="1032" width="14" style="134" customWidth="1"/>
    <col min="1033" max="1033" width="14.25" style="134" customWidth="1"/>
    <col min="1034" max="1039" width="14" style="134" customWidth="1"/>
    <col min="1040" max="1040" width="11" style="134" customWidth="1"/>
    <col min="1041" max="1042" width="14" style="134" customWidth="1"/>
    <col min="1043" max="1044" width="18.125" style="134" customWidth="1"/>
    <col min="1045" max="1057" width="14" style="134" customWidth="1"/>
    <col min="1058" max="1059" width="11.25" style="134" customWidth="1"/>
    <col min="1060" max="1060" width="13" style="134" customWidth="1"/>
    <col min="1061" max="1061" width="17" style="134" customWidth="1"/>
    <col min="1062" max="1062" width="14" style="134" customWidth="1"/>
    <col min="1063" max="1063" width="7.125" style="134" customWidth="1"/>
    <col min="1064" max="1280" width="8.75" style="134"/>
    <col min="1281" max="1282" width="14" style="134" customWidth="1"/>
    <col min="1283" max="1283" width="13" style="134" customWidth="1"/>
    <col min="1284" max="1285" width="14" style="134" customWidth="1"/>
    <col min="1286" max="1286" width="16.375" style="134" customWidth="1"/>
    <col min="1287" max="1287" width="67.875" style="134" customWidth="1"/>
    <col min="1288" max="1288" width="14" style="134" customWidth="1"/>
    <col min="1289" max="1289" width="14.25" style="134" customWidth="1"/>
    <col min="1290" max="1295" width="14" style="134" customWidth="1"/>
    <col min="1296" max="1296" width="11" style="134" customWidth="1"/>
    <col min="1297" max="1298" width="14" style="134" customWidth="1"/>
    <col min="1299" max="1300" width="18.125" style="134" customWidth="1"/>
    <col min="1301" max="1313" width="14" style="134" customWidth="1"/>
    <col min="1314" max="1315" width="11.25" style="134" customWidth="1"/>
    <col min="1316" max="1316" width="13" style="134" customWidth="1"/>
    <col min="1317" max="1317" width="17" style="134" customWidth="1"/>
    <col min="1318" max="1318" width="14" style="134" customWidth="1"/>
    <col min="1319" max="1319" width="7.125" style="134" customWidth="1"/>
    <col min="1320" max="1536" width="8.75" style="134"/>
    <col min="1537" max="1538" width="14" style="134" customWidth="1"/>
    <col min="1539" max="1539" width="13" style="134" customWidth="1"/>
    <col min="1540" max="1541" width="14" style="134" customWidth="1"/>
    <col min="1542" max="1542" width="16.375" style="134" customWidth="1"/>
    <col min="1543" max="1543" width="67.875" style="134" customWidth="1"/>
    <col min="1544" max="1544" width="14" style="134" customWidth="1"/>
    <col min="1545" max="1545" width="14.25" style="134" customWidth="1"/>
    <col min="1546" max="1551" width="14" style="134" customWidth="1"/>
    <col min="1552" max="1552" width="11" style="134" customWidth="1"/>
    <col min="1553" max="1554" width="14" style="134" customWidth="1"/>
    <col min="1555" max="1556" width="18.125" style="134" customWidth="1"/>
    <col min="1557" max="1569" width="14" style="134" customWidth="1"/>
    <col min="1570" max="1571" width="11.25" style="134" customWidth="1"/>
    <col min="1572" max="1572" width="13" style="134" customWidth="1"/>
    <col min="1573" max="1573" width="17" style="134" customWidth="1"/>
    <col min="1574" max="1574" width="14" style="134" customWidth="1"/>
    <col min="1575" max="1575" width="7.125" style="134" customWidth="1"/>
    <col min="1576" max="1792" width="8.75" style="134"/>
    <col min="1793" max="1794" width="14" style="134" customWidth="1"/>
    <col min="1795" max="1795" width="13" style="134" customWidth="1"/>
    <col min="1796" max="1797" width="14" style="134" customWidth="1"/>
    <col min="1798" max="1798" width="16.375" style="134" customWidth="1"/>
    <col min="1799" max="1799" width="67.875" style="134" customWidth="1"/>
    <col min="1800" max="1800" width="14" style="134" customWidth="1"/>
    <col min="1801" max="1801" width="14.25" style="134" customWidth="1"/>
    <col min="1802" max="1807" width="14" style="134" customWidth="1"/>
    <col min="1808" max="1808" width="11" style="134" customWidth="1"/>
    <col min="1809" max="1810" width="14" style="134" customWidth="1"/>
    <col min="1811" max="1812" width="18.125" style="134" customWidth="1"/>
    <col min="1813" max="1825" width="14" style="134" customWidth="1"/>
    <col min="1826" max="1827" width="11.25" style="134" customWidth="1"/>
    <col min="1828" max="1828" width="13" style="134" customWidth="1"/>
    <col min="1829" max="1829" width="17" style="134" customWidth="1"/>
    <col min="1830" max="1830" width="14" style="134" customWidth="1"/>
    <col min="1831" max="1831" width="7.125" style="134" customWidth="1"/>
    <col min="1832" max="2048" width="8.75" style="134"/>
    <col min="2049" max="2050" width="14" style="134" customWidth="1"/>
    <col min="2051" max="2051" width="13" style="134" customWidth="1"/>
    <col min="2052" max="2053" width="14" style="134" customWidth="1"/>
    <col min="2054" max="2054" width="16.375" style="134" customWidth="1"/>
    <col min="2055" max="2055" width="67.875" style="134" customWidth="1"/>
    <col min="2056" max="2056" width="14" style="134" customWidth="1"/>
    <col min="2057" max="2057" width="14.25" style="134" customWidth="1"/>
    <col min="2058" max="2063" width="14" style="134" customWidth="1"/>
    <col min="2064" max="2064" width="11" style="134" customWidth="1"/>
    <col min="2065" max="2066" width="14" style="134" customWidth="1"/>
    <col min="2067" max="2068" width="18.125" style="134" customWidth="1"/>
    <col min="2069" max="2081" width="14" style="134" customWidth="1"/>
    <col min="2082" max="2083" width="11.25" style="134" customWidth="1"/>
    <col min="2084" max="2084" width="13" style="134" customWidth="1"/>
    <col min="2085" max="2085" width="17" style="134" customWidth="1"/>
    <col min="2086" max="2086" width="14" style="134" customWidth="1"/>
    <col min="2087" max="2087" width="7.125" style="134" customWidth="1"/>
    <col min="2088" max="2304" width="8.75" style="134"/>
    <col min="2305" max="2306" width="14" style="134" customWidth="1"/>
    <col min="2307" max="2307" width="13" style="134" customWidth="1"/>
    <col min="2308" max="2309" width="14" style="134" customWidth="1"/>
    <col min="2310" max="2310" width="16.375" style="134" customWidth="1"/>
    <col min="2311" max="2311" width="67.875" style="134" customWidth="1"/>
    <col min="2312" max="2312" width="14" style="134" customWidth="1"/>
    <col min="2313" max="2313" width="14.25" style="134" customWidth="1"/>
    <col min="2314" max="2319" width="14" style="134" customWidth="1"/>
    <col min="2320" max="2320" width="11" style="134" customWidth="1"/>
    <col min="2321" max="2322" width="14" style="134" customWidth="1"/>
    <col min="2323" max="2324" width="18.125" style="134" customWidth="1"/>
    <col min="2325" max="2337" width="14" style="134" customWidth="1"/>
    <col min="2338" max="2339" width="11.25" style="134" customWidth="1"/>
    <col min="2340" max="2340" width="13" style="134" customWidth="1"/>
    <col min="2341" max="2341" width="17" style="134" customWidth="1"/>
    <col min="2342" max="2342" width="14" style="134" customWidth="1"/>
    <col min="2343" max="2343" width="7.125" style="134" customWidth="1"/>
    <col min="2344" max="2560" width="8.75" style="134"/>
    <col min="2561" max="2562" width="14" style="134" customWidth="1"/>
    <col min="2563" max="2563" width="13" style="134" customWidth="1"/>
    <col min="2564" max="2565" width="14" style="134" customWidth="1"/>
    <col min="2566" max="2566" width="16.375" style="134" customWidth="1"/>
    <col min="2567" max="2567" width="67.875" style="134" customWidth="1"/>
    <col min="2568" max="2568" width="14" style="134" customWidth="1"/>
    <col min="2569" max="2569" width="14.25" style="134" customWidth="1"/>
    <col min="2570" max="2575" width="14" style="134" customWidth="1"/>
    <col min="2576" max="2576" width="11" style="134" customWidth="1"/>
    <col min="2577" max="2578" width="14" style="134" customWidth="1"/>
    <col min="2579" max="2580" width="18.125" style="134" customWidth="1"/>
    <col min="2581" max="2593" width="14" style="134" customWidth="1"/>
    <col min="2594" max="2595" width="11.25" style="134" customWidth="1"/>
    <col min="2596" max="2596" width="13" style="134" customWidth="1"/>
    <col min="2597" max="2597" width="17" style="134" customWidth="1"/>
    <col min="2598" max="2598" width="14" style="134" customWidth="1"/>
    <col min="2599" max="2599" width="7.125" style="134" customWidth="1"/>
    <col min="2600" max="2816" width="8.75" style="134"/>
    <col min="2817" max="2818" width="14" style="134" customWidth="1"/>
    <col min="2819" max="2819" width="13" style="134" customWidth="1"/>
    <col min="2820" max="2821" width="14" style="134" customWidth="1"/>
    <col min="2822" max="2822" width="16.375" style="134" customWidth="1"/>
    <col min="2823" max="2823" width="67.875" style="134" customWidth="1"/>
    <col min="2824" max="2824" width="14" style="134" customWidth="1"/>
    <col min="2825" max="2825" width="14.25" style="134" customWidth="1"/>
    <col min="2826" max="2831" width="14" style="134" customWidth="1"/>
    <col min="2832" max="2832" width="11" style="134" customWidth="1"/>
    <col min="2833" max="2834" width="14" style="134" customWidth="1"/>
    <col min="2835" max="2836" width="18.125" style="134" customWidth="1"/>
    <col min="2837" max="2849" width="14" style="134" customWidth="1"/>
    <col min="2850" max="2851" width="11.25" style="134" customWidth="1"/>
    <col min="2852" max="2852" width="13" style="134" customWidth="1"/>
    <col min="2853" max="2853" width="17" style="134" customWidth="1"/>
    <col min="2854" max="2854" width="14" style="134" customWidth="1"/>
    <col min="2855" max="2855" width="7.125" style="134" customWidth="1"/>
    <col min="2856" max="3072" width="8.75" style="134"/>
    <col min="3073" max="3074" width="14" style="134" customWidth="1"/>
    <col min="3075" max="3075" width="13" style="134" customWidth="1"/>
    <col min="3076" max="3077" width="14" style="134" customWidth="1"/>
    <col min="3078" max="3078" width="16.375" style="134" customWidth="1"/>
    <col min="3079" max="3079" width="67.875" style="134" customWidth="1"/>
    <col min="3080" max="3080" width="14" style="134" customWidth="1"/>
    <col min="3081" max="3081" width="14.25" style="134" customWidth="1"/>
    <col min="3082" max="3087" width="14" style="134" customWidth="1"/>
    <col min="3088" max="3088" width="11" style="134" customWidth="1"/>
    <col min="3089" max="3090" width="14" style="134" customWidth="1"/>
    <col min="3091" max="3092" width="18.125" style="134" customWidth="1"/>
    <col min="3093" max="3105" width="14" style="134" customWidth="1"/>
    <col min="3106" max="3107" width="11.25" style="134" customWidth="1"/>
    <col min="3108" max="3108" width="13" style="134" customWidth="1"/>
    <col min="3109" max="3109" width="17" style="134" customWidth="1"/>
    <col min="3110" max="3110" width="14" style="134" customWidth="1"/>
    <col min="3111" max="3111" width="7.125" style="134" customWidth="1"/>
    <col min="3112" max="3328" width="8.75" style="134"/>
    <col min="3329" max="3330" width="14" style="134" customWidth="1"/>
    <col min="3331" max="3331" width="13" style="134" customWidth="1"/>
    <col min="3332" max="3333" width="14" style="134" customWidth="1"/>
    <col min="3334" max="3334" width="16.375" style="134" customWidth="1"/>
    <col min="3335" max="3335" width="67.875" style="134" customWidth="1"/>
    <col min="3336" max="3336" width="14" style="134" customWidth="1"/>
    <col min="3337" max="3337" width="14.25" style="134" customWidth="1"/>
    <col min="3338" max="3343" width="14" style="134" customWidth="1"/>
    <col min="3344" max="3344" width="11" style="134" customWidth="1"/>
    <col min="3345" max="3346" width="14" style="134" customWidth="1"/>
    <col min="3347" max="3348" width="18.125" style="134" customWidth="1"/>
    <col min="3349" max="3361" width="14" style="134" customWidth="1"/>
    <col min="3362" max="3363" width="11.25" style="134" customWidth="1"/>
    <col min="3364" max="3364" width="13" style="134" customWidth="1"/>
    <col min="3365" max="3365" width="17" style="134" customWidth="1"/>
    <col min="3366" max="3366" width="14" style="134" customWidth="1"/>
    <col min="3367" max="3367" width="7.125" style="134" customWidth="1"/>
    <col min="3368" max="3584" width="8.75" style="134"/>
    <col min="3585" max="3586" width="14" style="134" customWidth="1"/>
    <col min="3587" max="3587" width="13" style="134" customWidth="1"/>
    <col min="3588" max="3589" width="14" style="134" customWidth="1"/>
    <col min="3590" max="3590" width="16.375" style="134" customWidth="1"/>
    <col min="3591" max="3591" width="67.875" style="134" customWidth="1"/>
    <col min="3592" max="3592" width="14" style="134" customWidth="1"/>
    <col min="3593" max="3593" width="14.25" style="134" customWidth="1"/>
    <col min="3594" max="3599" width="14" style="134" customWidth="1"/>
    <col min="3600" max="3600" width="11" style="134" customWidth="1"/>
    <col min="3601" max="3602" width="14" style="134" customWidth="1"/>
    <col min="3603" max="3604" width="18.125" style="134" customWidth="1"/>
    <col min="3605" max="3617" width="14" style="134" customWidth="1"/>
    <col min="3618" max="3619" width="11.25" style="134" customWidth="1"/>
    <col min="3620" max="3620" width="13" style="134" customWidth="1"/>
    <col min="3621" max="3621" width="17" style="134" customWidth="1"/>
    <col min="3622" max="3622" width="14" style="134" customWidth="1"/>
    <col min="3623" max="3623" width="7.125" style="134" customWidth="1"/>
    <col min="3624" max="3840" width="8.75" style="134"/>
    <col min="3841" max="3842" width="14" style="134" customWidth="1"/>
    <col min="3843" max="3843" width="13" style="134" customWidth="1"/>
    <col min="3844" max="3845" width="14" style="134" customWidth="1"/>
    <col min="3846" max="3846" width="16.375" style="134" customWidth="1"/>
    <col min="3847" max="3847" width="67.875" style="134" customWidth="1"/>
    <col min="3848" max="3848" width="14" style="134" customWidth="1"/>
    <col min="3849" max="3849" width="14.25" style="134" customWidth="1"/>
    <col min="3850" max="3855" width="14" style="134" customWidth="1"/>
    <col min="3856" max="3856" width="11" style="134" customWidth="1"/>
    <col min="3857" max="3858" width="14" style="134" customWidth="1"/>
    <col min="3859" max="3860" width="18.125" style="134" customWidth="1"/>
    <col min="3861" max="3873" width="14" style="134" customWidth="1"/>
    <col min="3874" max="3875" width="11.25" style="134" customWidth="1"/>
    <col min="3876" max="3876" width="13" style="134" customWidth="1"/>
    <col min="3877" max="3877" width="17" style="134" customWidth="1"/>
    <col min="3878" max="3878" width="14" style="134" customWidth="1"/>
    <col min="3879" max="3879" width="7.125" style="134" customWidth="1"/>
    <col min="3880" max="4096" width="8.75" style="134"/>
    <col min="4097" max="4098" width="14" style="134" customWidth="1"/>
    <col min="4099" max="4099" width="13" style="134" customWidth="1"/>
    <col min="4100" max="4101" width="14" style="134" customWidth="1"/>
    <col min="4102" max="4102" width="16.375" style="134" customWidth="1"/>
    <col min="4103" max="4103" width="67.875" style="134" customWidth="1"/>
    <col min="4104" max="4104" width="14" style="134" customWidth="1"/>
    <col min="4105" max="4105" width="14.25" style="134" customWidth="1"/>
    <col min="4106" max="4111" width="14" style="134" customWidth="1"/>
    <col min="4112" max="4112" width="11" style="134" customWidth="1"/>
    <col min="4113" max="4114" width="14" style="134" customWidth="1"/>
    <col min="4115" max="4116" width="18.125" style="134" customWidth="1"/>
    <col min="4117" max="4129" width="14" style="134" customWidth="1"/>
    <col min="4130" max="4131" width="11.25" style="134" customWidth="1"/>
    <col min="4132" max="4132" width="13" style="134" customWidth="1"/>
    <col min="4133" max="4133" width="17" style="134" customWidth="1"/>
    <col min="4134" max="4134" width="14" style="134" customWidth="1"/>
    <col min="4135" max="4135" width="7.125" style="134" customWidth="1"/>
    <col min="4136" max="4352" width="8.75" style="134"/>
    <col min="4353" max="4354" width="14" style="134" customWidth="1"/>
    <col min="4355" max="4355" width="13" style="134" customWidth="1"/>
    <col min="4356" max="4357" width="14" style="134" customWidth="1"/>
    <col min="4358" max="4358" width="16.375" style="134" customWidth="1"/>
    <col min="4359" max="4359" width="67.875" style="134" customWidth="1"/>
    <col min="4360" max="4360" width="14" style="134" customWidth="1"/>
    <col min="4361" max="4361" width="14.25" style="134" customWidth="1"/>
    <col min="4362" max="4367" width="14" style="134" customWidth="1"/>
    <col min="4368" max="4368" width="11" style="134" customWidth="1"/>
    <col min="4369" max="4370" width="14" style="134" customWidth="1"/>
    <col min="4371" max="4372" width="18.125" style="134" customWidth="1"/>
    <col min="4373" max="4385" width="14" style="134" customWidth="1"/>
    <col min="4386" max="4387" width="11.25" style="134" customWidth="1"/>
    <col min="4388" max="4388" width="13" style="134" customWidth="1"/>
    <col min="4389" max="4389" width="17" style="134" customWidth="1"/>
    <col min="4390" max="4390" width="14" style="134" customWidth="1"/>
    <col min="4391" max="4391" width="7.125" style="134" customWidth="1"/>
    <col min="4392" max="4608" width="8.75" style="134"/>
    <col min="4609" max="4610" width="14" style="134" customWidth="1"/>
    <col min="4611" max="4611" width="13" style="134" customWidth="1"/>
    <col min="4612" max="4613" width="14" style="134" customWidth="1"/>
    <col min="4614" max="4614" width="16.375" style="134" customWidth="1"/>
    <col min="4615" max="4615" width="67.875" style="134" customWidth="1"/>
    <col min="4616" max="4616" width="14" style="134" customWidth="1"/>
    <col min="4617" max="4617" width="14.25" style="134" customWidth="1"/>
    <col min="4618" max="4623" width="14" style="134" customWidth="1"/>
    <col min="4624" max="4624" width="11" style="134" customWidth="1"/>
    <col min="4625" max="4626" width="14" style="134" customWidth="1"/>
    <col min="4627" max="4628" width="18.125" style="134" customWidth="1"/>
    <col min="4629" max="4641" width="14" style="134" customWidth="1"/>
    <col min="4642" max="4643" width="11.25" style="134" customWidth="1"/>
    <col min="4644" max="4644" width="13" style="134" customWidth="1"/>
    <col min="4645" max="4645" width="17" style="134" customWidth="1"/>
    <col min="4646" max="4646" width="14" style="134" customWidth="1"/>
    <col min="4647" max="4647" width="7.125" style="134" customWidth="1"/>
    <col min="4648" max="4864" width="8.75" style="134"/>
    <col min="4865" max="4866" width="14" style="134" customWidth="1"/>
    <col min="4867" max="4867" width="13" style="134" customWidth="1"/>
    <col min="4868" max="4869" width="14" style="134" customWidth="1"/>
    <col min="4870" max="4870" width="16.375" style="134" customWidth="1"/>
    <col min="4871" max="4871" width="67.875" style="134" customWidth="1"/>
    <col min="4872" max="4872" width="14" style="134" customWidth="1"/>
    <col min="4873" max="4873" width="14.25" style="134" customWidth="1"/>
    <col min="4874" max="4879" width="14" style="134" customWidth="1"/>
    <col min="4880" max="4880" width="11" style="134" customWidth="1"/>
    <col min="4881" max="4882" width="14" style="134" customWidth="1"/>
    <col min="4883" max="4884" width="18.125" style="134" customWidth="1"/>
    <col min="4885" max="4897" width="14" style="134" customWidth="1"/>
    <col min="4898" max="4899" width="11.25" style="134" customWidth="1"/>
    <col min="4900" max="4900" width="13" style="134" customWidth="1"/>
    <col min="4901" max="4901" width="17" style="134" customWidth="1"/>
    <col min="4902" max="4902" width="14" style="134" customWidth="1"/>
    <col min="4903" max="4903" width="7.125" style="134" customWidth="1"/>
    <col min="4904" max="5120" width="8.75" style="134"/>
    <col min="5121" max="5122" width="14" style="134" customWidth="1"/>
    <col min="5123" max="5123" width="13" style="134" customWidth="1"/>
    <col min="5124" max="5125" width="14" style="134" customWidth="1"/>
    <col min="5126" max="5126" width="16.375" style="134" customWidth="1"/>
    <col min="5127" max="5127" width="67.875" style="134" customWidth="1"/>
    <col min="5128" max="5128" width="14" style="134" customWidth="1"/>
    <col min="5129" max="5129" width="14.25" style="134" customWidth="1"/>
    <col min="5130" max="5135" width="14" style="134" customWidth="1"/>
    <col min="5136" max="5136" width="11" style="134" customWidth="1"/>
    <col min="5137" max="5138" width="14" style="134" customWidth="1"/>
    <col min="5139" max="5140" width="18.125" style="134" customWidth="1"/>
    <col min="5141" max="5153" width="14" style="134" customWidth="1"/>
    <col min="5154" max="5155" width="11.25" style="134" customWidth="1"/>
    <col min="5156" max="5156" width="13" style="134" customWidth="1"/>
    <col min="5157" max="5157" width="17" style="134" customWidth="1"/>
    <col min="5158" max="5158" width="14" style="134" customWidth="1"/>
    <col min="5159" max="5159" width="7.125" style="134" customWidth="1"/>
    <col min="5160" max="5376" width="8.75" style="134"/>
    <col min="5377" max="5378" width="14" style="134" customWidth="1"/>
    <col min="5379" max="5379" width="13" style="134" customWidth="1"/>
    <col min="5380" max="5381" width="14" style="134" customWidth="1"/>
    <col min="5382" max="5382" width="16.375" style="134" customWidth="1"/>
    <col min="5383" max="5383" width="67.875" style="134" customWidth="1"/>
    <col min="5384" max="5384" width="14" style="134" customWidth="1"/>
    <col min="5385" max="5385" width="14.25" style="134" customWidth="1"/>
    <col min="5386" max="5391" width="14" style="134" customWidth="1"/>
    <col min="5392" max="5392" width="11" style="134" customWidth="1"/>
    <col min="5393" max="5394" width="14" style="134" customWidth="1"/>
    <col min="5395" max="5396" width="18.125" style="134" customWidth="1"/>
    <col min="5397" max="5409" width="14" style="134" customWidth="1"/>
    <col min="5410" max="5411" width="11.25" style="134" customWidth="1"/>
    <col min="5412" max="5412" width="13" style="134" customWidth="1"/>
    <col min="5413" max="5413" width="17" style="134" customWidth="1"/>
    <col min="5414" max="5414" width="14" style="134" customWidth="1"/>
    <col min="5415" max="5415" width="7.125" style="134" customWidth="1"/>
    <col min="5416" max="5632" width="8.75" style="134"/>
    <col min="5633" max="5634" width="14" style="134" customWidth="1"/>
    <col min="5635" max="5635" width="13" style="134" customWidth="1"/>
    <col min="5636" max="5637" width="14" style="134" customWidth="1"/>
    <col min="5638" max="5638" width="16.375" style="134" customWidth="1"/>
    <col min="5639" max="5639" width="67.875" style="134" customWidth="1"/>
    <col min="5640" max="5640" width="14" style="134" customWidth="1"/>
    <col min="5641" max="5641" width="14.25" style="134" customWidth="1"/>
    <col min="5642" max="5647" width="14" style="134" customWidth="1"/>
    <col min="5648" max="5648" width="11" style="134" customWidth="1"/>
    <col min="5649" max="5650" width="14" style="134" customWidth="1"/>
    <col min="5651" max="5652" width="18.125" style="134" customWidth="1"/>
    <col min="5653" max="5665" width="14" style="134" customWidth="1"/>
    <col min="5666" max="5667" width="11.25" style="134" customWidth="1"/>
    <col min="5668" max="5668" width="13" style="134" customWidth="1"/>
    <col min="5669" max="5669" width="17" style="134" customWidth="1"/>
    <col min="5670" max="5670" width="14" style="134" customWidth="1"/>
    <col min="5671" max="5671" width="7.125" style="134" customWidth="1"/>
    <col min="5672" max="5888" width="8.75" style="134"/>
    <col min="5889" max="5890" width="14" style="134" customWidth="1"/>
    <col min="5891" max="5891" width="13" style="134" customWidth="1"/>
    <col min="5892" max="5893" width="14" style="134" customWidth="1"/>
    <col min="5894" max="5894" width="16.375" style="134" customWidth="1"/>
    <col min="5895" max="5895" width="67.875" style="134" customWidth="1"/>
    <col min="5896" max="5896" width="14" style="134" customWidth="1"/>
    <col min="5897" max="5897" width="14.25" style="134" customWidth="1"/>
    <col min="5898" max="5903" width="14" style="134" customWidth="1"/>
    <col min="5904" max="5904" width="11" style="134" customWidth="1"/>
    <col min="5905" max="5906" width="14" style="134" customWidth="1"/>
    <col min="5907" max="5908" width="18.125" style="134" customWidth="1"/>
    <col min="5909" max="5921" width="14" style="134" customWidth="1"/>
    <col min="5922" max="5923" width="11.25" style="134" customWidth="1"/>
    <col min="5924" max="5924" width="13" style="134" customWidth="1"/>
    <col min="5925" max="5925" width="17" style="134" customWidth="1"/>
    <col min="5926" max="5926" width="14" style="134" customWidth="1"/>
    <col min="5927" max="5927" width="7.125" style="134" customWidth="1"/>
    <col min="5928" max="6144" width="8.75" style="134"/>
    <col min="6145" max="6146" width="14" style="134" customWidth="1"/>
    <col min="6147" max="6147" width="13" style="134" customWidth="1"/>
    <col min="6148" max="6149" width="14" style="134" customWidth="1"/>
    <col min="6150" max="6150" width="16.375" style="134" customWidth="1"/>
    <col min="6151" max="6151" width="67.875" style="134" customWidth="1"/>
    <col min="6152" max="6152" width="14" style="134" customWidth="1"/>
    <col min="6153" max="6153" width="14.25" style="134" customWidth="1"/>
    <col min="6154" max="6159" width="14" style="134" customWidth="1"/>
    <col min="6160" max="6160" width="11" style="134" customWidth="1"/>
    <col min="6161" max="6162" width="14" style="134" customWidth="1"/>
    <col min="6163" max="6164" width="18.125" style="134" customWidth="1"/>
    <col min="6165" max="6177" width="14" style="134" customWidth="1"/>
    <col min="6178" max="6179" width="11.25" style="134" customWidth="1"/>
    <col min="6180" max="6180" width="13" style="134" customWidth="1"/>
    <col min="6181" max="6181" width="17" style="134" customWidth="1"/>
    <col min="6182" max="6182" width="14" style="134" customWidth="1"/>
    <col min="6183" max="6183" width="7.125" style="134" customWidth="1"/>
    <col min="6184" max="6400" width="8.75" style="134"/>
    <col min="6401" max="6402" width="14" style="134" customWidth="1"/>
    <col min="6403" max="6403" width="13" style="134" customWidth="1"/>
    <col min="6404" max="6405" width="14" style="134" customWidth="1"/>
    <col min="6406" max="6406" width="16.375" style="134" customWidth="1"/>
    <col min="6407" max="6407" width="67.875" style="134" customWidth="1"/>
    <col min="6408" max="6408" width="14" style="134" customWidth="1"/>
    <col min="6409" max="6409" width="14.25" style="134" customWidth="1"/>
    <col min="6410" max="6415" width="14" style="134" customWidth="1"/>
    <col min="6416" max="6416" width="11" style="134" customWidth="1"/>
    <col min="6417" max="6418" width="14" style="134" customWidth="1"/>
    <col min="6419" max="6420" width="18.125" style="134" customWidth="1"/>
    <col min="6421" max="6433" width="14" style="134" customWidth="1"/>
    <col min="6434" max="6435" width="11.25" style="134" customWidth="1"/>
    <col min="6436" max="6436" width="13" style="134" customWidth="1"/>
    <col min="6437" max="6437" width="17" style="134" customWidth="1"/>
    <col min="6438" max="6438" width="14" style="134" customWidth="1"/>
    <col min="6439" max="6439" width="7.125" style="134" customWidth="1"/>
    <col min="6440" max="6656" width="8.75" style="134"/>
    <col min="6657" max="6658" width="14" style="134" customWidth="1"/>
    <col min="6659" max="6659" width="13" style="134" customWidth="1"/>
    <col min="6660" max="6661" width="14" style="134" customWidth="1"/>
    <col min="6662" max="6662" width="16.375" style="134" customWidth="1"/>
    <col min="6663" max="6663" width="67.875" style="134" customWidth="1"/>
    <col min="6664" max="6664" width="14" style="134" customWidth="1"/>
    <col min="6665" max="6665" width="14.25" style="134" customWidth="1"/>
    <col min="6666" max="6671" width="14" style="134" customWidth="1"/>
    <col min="6672" max="6672" width="11" style="134" customWidth="1"/>
    <col min="6673" max="6674" width="14" style="134" customWidth="1"/>
    <col min="6675" max="6676" width="18.125" style="134" customWidth="1"/>
    <col min="6677" max="6689" width="14" style="134" customWidth="1"/>
    <col min="6690" max="6691" width="11.25" style="134" customWidth="1"/>
    <col min="6692" max="6692" width="13" style="134" customWidth="1"/>
    <col min="6693" max="6693" width="17" style="134" customWidth="1"/>
    <col min="6694" max="6694" width="14" style="134" customWidth="1"/>
    <col min="6695" max="6695" width="7.125" style="134" customWidth="1"/>
    <col min="6696" max="6912" width="8.75" style="134"/>
    <col min="6913" max="6914" width="14" style="134" customWidth="1"/>
    <col min="6915" max="6915" width="13" style="134" customWidth="1"/>
    <col min="6916" max="6917" width="14" style="134" customWidth="1"/>
    <col min="6918" max="6918" width="16.375" style="134" customWidth="1"/>
    <col min="6919" max="6919" width="67.875" style="134" customWidth="1"/>
    <col min="6920" max="6920" width="14" style="134" customWidth="1"/>
    <col min="6921" max="6921" width="14.25" style="134" customWidth="1"/>
    <col min="6922" max="6927" width="14" style="134" customWidth="1"/>
    <col min="6928" max="6928" width="11" style="134" customWidth="1"/>
    <col min="6929" max="6930" width="14" style="134" customWidth="1"/>
    <col min="6931" max="6932" width="18.125" style="134" customWidth="1"/>
    <col min="6933" max="6945" width="14" style="134" customWidth="1"/>
    <col min="6946" max="6947" width="11.25" style="134" customWidth="1"/>
    <col min="6948" max="6948" width="13" style="134" customWidth="1"/>
    <col min="6949" max="6949" width="17" style="134" customWidth="1"/>
    <col min="6950" max="6950" width="14" style="134" customWidth="1"/>
    <col min="6951" max="6951" width="7.125" style="134" customWidth="1"/>
    <col min="6952" max="7168" width="8.75" style="134"/>
    <col min="7169" max="7170" width="14" style="134" customWidth="1"/>
    <col min="7171" max="7171" width="13" style="134" customWidth="1"/>
    <col min="7172" max="7173" width="14" style="134" customWidth="1"/>
    <col min="7174" max="7174" width="16.375" style="134" customWidth="1"/>
    <col min="7175" max="7175" width="67.875" style="134" customWidth="1"/>
    <col min="7176" max="7176" width="14" style="134" customWidth="1"/>
    <col min="7177" max="7177" width="14.25" style="134" customWidth="1"/>
    <col min="7178" max="7183" width="14" style="134" customWidth="1"/>
    <col min="7184" max="7184" width="11" style="134" customWidth="1"/>
    <col min="7185" max="7186" width="14" style="134" customWidth="1"/>
    <col min="7187" max="7188" width="18.125" style="134" customWidth="1"/>
    <col min="7189" max="7201" width="14" style="134" customWidth="1"/>
    <col min="7202" max="7203" width="11.25" style="134" customWidth="1"/>
    <col min="7204" max="7204" width="13" style="134" customWidth="1"/>
    <col min="7205" max="7205" width="17" style="134" customWidth="1"/>
    <col min="7206" max="7206" width="14" style="134" customWidth="1"/>
    <col min="7207" max="7207" width="7.125" style="134" customWidth="1"/>
    <col min="7208" max="7424" width="8.75" style="134"/>
    <col min="7425" max="7426" width="14" style="134" customWidth="1"/>
    <col min="7427" max="7427" width="13" style="134" customWidth="1"/>
    <col min="7428" max="7429" width="14" style="134" customWidth="1"/>
    <col min="7430" max="7430" width="16.375" style="134" customWidth="1"/>
    <col min="7431" max="7431" width="67.875" style="134" customWidth="1"/>
    <col min="7432" max="7432" width="14" style="134" customWidth="1"/>
    <col min="7433" max="7433" width="14.25" style="134" customWidth="1"/>
    <col min="7434" max="7439" width="14" style="134" customWidth="1"/>
    <col min="7440" max="7440" width="11" style="134" customWidth="1"/>
    <col min="7441" max="7442" width="14" style="134" customWidth="1"/>
    <col min="7443" max="7444" width="18.125" style="134" customWidth="1"/>
    <col min="7445" max="7457" width="14" style="134" customWidth="1"/>
    <col min="7458" max="7459" width="11.25" style="134" customWidth="1"/>
    <col min="7460" max="7460" width="13" style="134" customWidth="1"/>
    <col min="7461" max="7461" width="17" style="134" customWidth="1"/>
    <col min="7462" max="7462" width="14" style="134" customWidth="1"/>
    <col min="7463" max="7463" width="7.125" style="134" customWidth="1"/>
    <col min="7464" max="7680" width="8.75" style="134"/>
    <col min="7681" max="7682" width="14" style="134" customWidth="1"/>
    <col min="7683" max="7683" width="13" style="134" customWidth="1"/>
    <col min="7684" max="7685" width="14" style="134" customWidth="1"/>
    <col min="7686" max="7686" width="16.375" style="134" customWidth="1"/>
    <col min="7687" max="7687" width="67.875" style="134" customWidth="1"/>
    <col min="7688" max="7688" width="14" style="134" customWidth="1"/>
    <col min="7689" max="7689" width="14.25" style="134" customWidth="1"/>
    <col min="7690" max="7695" width="14" style="134" customWidth="1"/>
    <col min="7696" max="7696" width="11" style="134" customWidth="1"/>
    <col min="7697" max="7698" width="14" style="134" customWidth="1"/>
    <col min="7699" max="7700" width="18.125" style="134" customWidth="1"/>
    <col min="7701" max="7713" width="14" style="134" customWidth="1"/>
    <col min="7714" max="7715" width="11.25" style="134" customWidth="1"/>
    <col min="7716" max="7716" width="13" style="134" customWidth="1"/>
    <col min="7717" max="7717" width="17" style="134" customWidth="1"/>
    <col min="7718" max="7718" width="14" style="134" customWidth="1"/>
    <col min="7719" max="7719" width="7.125" style="134" customWidth="1"/>
    <col min="7720" max="7936" width="8.75" style="134"/>
    <col min="7937" max="7938" width="14" style="134" customWidth="1"/>
    <col min="7939" max="7939" width="13" style="134" customWidth="1"/>
    <col min="7940" max="7941" width="14" style="134" customWidth="1"/>
    <col min="7942" max="7942" width="16.375" style="134" customWidth="1"/>
    <col min="7943" max="7943" width="67.875" style="134" customWidth="1"/>
    <col min="7944" max="7944" width="14" style="134" customWidth="1"/>
    <col min="7945" max="7945" width="14.25" style="134" customWidth="1"/>
    <col min="7946" max="7951" width="14" style="134" customWidth="1"/>
    <col min="7952" max="7952" width="11" style="134" customWidth="1"/>
    <col min="7953" max="7954" width="14" style="134" customWidth="1"/>
    <col min="7955" max="7956" width="18.125" style="134" customWidth="1"/>
    <col min="7957" max="7969" width="14" style="134" customWidth="1"/>
    <col min="7970" max="7971" width="11.25" style="134" customWidth="1"/>
    <col min="7972" max="7972" width="13" style="134" customWidth="1"/>
    <col min="7973" max="7973" width="17" style="134" customWidth="1"/>
    <col min="7974" max="7974" width="14" style="134" customWidth="1"/>
    <col min="7975" max="7975" width="7.125" style="134" customWidth="1"/>
    <col min="7976" max="8192" width="8.75" style="134"/>
    <col min="8193" max="8194" width="14" style="134" customWidth="1"/>
    <col min="8195" max="8195" width="13" style="134" customWidth="1"/>
    <col min="8196" max="8197" width="14" style="134" customWidth="1"/>
    <col min="8198" max="8198" width="16.375" style="134" customWidth="1"/>
    <col min="8199" max="8199" width="67.875" style="134" customWidth="1"/>
    <col min="8200" max="8200" width="14" style="134" customWidth="1"/>
    <col min="8201" max="8201" width="14.25" style="134" customWidth="1"/>
    <col min="8202" max="8207" width="14" style="134" customWidth="1"/>
    <col min="8208" max="8208" width="11" style="134" customWidth="1"/>
    <col min="8209" max="8210" width="14" style="134" customWidth="1"/>
    <col min="8211" max="8212" width="18.125" style="134" customWidth="1"/>
    <col min="8213" max="8225" width="14" style="134" customWidth="1"/>
    <col min="8226" max="8227" width="11.25" style="134" customWidth="1"/>
    <col min="8228" max="8228" width="13" style="134" customWidth="1"/>
    <col min="8229" max="8229" width="17" style="134" customWidth="1"/>
    <col min="8230" max="8230" width="14" style="134" customWidth="1"/>
    <col min="8231" max="8231" width="7.125" style="134" customWidth="1"/>
    <col min="8232" max="8448" width="8.75" style="134"/>
    <col min="8449" max="8450" width="14" style="134" customWidth="1"/>
    <col min="8451" max="8451" width="13" style="134" customWidth="1"/>
    <col min="8452" max="8453" width="14" style="134" customWidth="1"/>
    <col min="8454" max="8454" width="16.375" style="134" customWidth="1"/>
    <col min="8455" max="8455" width="67.875" style="134" customWidth="1"/>
    <col min="8456" max="8456" width="14" style="134" customWidth="1"/>
    <col min="8457" max="8457" width="14.25" style="134" customWidth="1"/>
    <col min="8458" max="8463" width="14" style="134" customWidth="1"/>
    <col min="8464" max="8464" width="11" style="134" customWidth="1"/>
    <col min="8465" max="8466" width="14" style="134" customWidth="1"/>
    <col min="8467" max="8468" width="18.125" style="134" customWidth="1"/>
    <col min="8469" max="8481" width="14" style="134" customWidth="1"/>
    <col min="8482" max="8483" width="11.25" style="134" customWidth="1"/>
    <col min="8484" max="8484" width="13" style="134" customWidth="1"/>
    <col min="8485" max="8485" width="17" style="134" customWidth="1"/>
    <col min="8486" max="8486" width="14" style="134" customWidth="1"/>
    <col min="8487" max="8487" width="7.125" style="134" customWidth="1"/>
    <col min="8488" max="8704" width="8.75" style="134"/>
    <col min="8705" max="8706" width="14" style="134" customWidth="1"/>
    <col min="8707" max="8707" width="13" style="134" customWidth="1"/>
    <col min="8708" max="8709" width="14" style="134" customWidth="1"/>
    <col min="8710" max="8710" width="16.375" style="134" customWidth="1"/>
    <col min="8711" max="8711" width="67.875" style="134" customWidth="1"/>
    <col min="8712" max="8712" width="14" style="134" customWidth="1"/>
    <col min="8713" max="8713" width="14.25" style="134" customWidth="1"/>
    <col min="8714" max="8719" width="14" style="134" customWidth="1"/>
    <col min="8720" max="8720" width="11" style="134" customWidth="1"/>
    <col min="8721" max="8722" width="14" style="134" customWidth="1"/>
    <col min="8723" max="8724" width="18.125" style="134" customWidth="1"/>
    <col min="8725" max="8737" width="14" style="134" customWidth="1"/>
    <col min="8738" max="8739" width="11.25" style="134" customWidth="1"/>
    <col min="8740" max="8740" width="13" style="134" customWidth="1"/>
    <col min="8741" max="8741" width="17" style="134" customWidth="1"/>
    <col min="8742" max="8742" width="14" style="134" customWidth="1"/>
    <col min="8743" max="8743" width="7.125" style="134" customWidth="1"/>
    <col min="8744" max="8960" width="8.75" style="134"/>
    <col min="8961" max="8962" width="14" style="134" customWidth="1"/>
    <col min="8963" max="8963" width="13" style="134" customWidth="1"/>
    <col min="8964" max="8965" width="14" style="134" customWidth="1"/>
    <col min="8966" max="8966" width="16.375" style="134" customWidth="1"/>
    <col min="8967" max="8967" width="67.875" style="134" customWidth="1"/>
    <col min="8968" max="8968" width="14" style="134" customWidth="1"/>
    <col min="8969" max="8969" width="14.25" style="134" customWidth="1"/>
    <col min="8970" max="8975" width="14" style="134" customWidth="1"/>
    <col min="8976" max="8976" width="11" style="134" customWidth="1"/>
    <col min="8977" max="8978" width="14" style="134" customWidth="1"/>
    <col min="8979" max="8980" width="18.125" style="134" customWidth="1"/>
    <col min="8981" max="8993" width="14" style="134" customWidth="1"/>
    <col min="8994" max="8995" width="11.25" style="134" customWidth="1"/>
    <col min="8996" max="8996" width="13" style="134" customWidth="1"/>
    <col min="8997" max="8997" width="17" style="134" customWidth="1"/>
    <col min="8998" max="8998" width="14" style="134" customWidth="1"/>
    <col min="8999" max="8999" width="7.125" style="134" customWidth="1"/>
    <col min="9000" max="9216" width="8.75" style="134"/>
    <col min="9217" max="9218" width="14" style="134" customWidth="1"/>
    <col min="9219" max="9219" width="13" style="134" customWidth="1"/>
    <col min="9220" max="9221" width="14" style="134" customWidth="1"/>
    <col min="9222" max="9222" width="16.375" style="134" customWidth="1"/>
    <col min="9223" max="9223" width="67.875" style="134" customWidth="1"/>
    <col min="9224" max="9224" width="14" style="134" customWidth="1"/>
    <col min="9225" max="9225" width="14.25" style="134" customWidth="1"/>
    <col min="9226" max="9231" width="14" style="134" customWidth="1"/>
    <col min="9232" max="9232" width="11" style="134" customWidth="1"/>
    <col min="9233" max="9234" width="14" style="134" customWidth="1"/>
    <col min="9235" max="9236" width="18.125" style="134" customWidth="1"/>
    <col min="9237" max="9249" width="14" style="134" customWidth="1"/>
    <col min="9250" max="9251" width="11.25" style="134" customWidth="1"/>
    <col min="9252" max="9252" width="13" style="134" customWidth="1"/>
    <col min="9253" max="9253" width="17" style="134" customWidth="1"/>
    <col min="9254" max="9254" width="14" style="134" customWidth="1"/>
    <col min="9255" max="9255" width="7.125" style="134" customWidth="1"/>
    <col min="9256" max="9472" width="8.75" style="134"/>
    <col min="9473" max="9474" width="14" style="134" customWidth="1"/>
    <col min="9475" max="9475" width="13" style="134" customWidth="1"/>
    <col min="9476" max="9477" width="14" style="134" customWidth="1"/>
    <col min="9478" max="9478" width="16.375" style="134" customWidth="1"/>
    <col min="9479" max="9479" width="67.875" style="134" customWidth="1"/>
    <col min="9480" max="9480" width="14" style="134" customWidth="1"/>
    <col min="9481" max="9481" width="14.25" style="134" customWidth="1"/>
    <col min="9482" max="9487" width="14" style="134" customWidth="1"/>
    <col min="9488" max="9488" width="11" style="134" customWidth="1"/>
    <col min="9489" max="9490" width="14" style="134" customWidth="1"/>
    <col min="9491" max="9492" width="18.125" style="134" customWidth="1"/>
    <col min="9493" max="9505" width="14" style="134" customWidth="1"/>
    <col min="9506" max="9507" width="11.25" style="134" customWidth="1"/>
    <col min="9508" max="9508" width="13" style="134" customWidth="1"/>
    <col min="9509" max="9509" width="17" style="134" customWidth="1"/>
    <col min="9510" max="9510" width="14" style="134" customWidth="1"/>
    <col min="9511" max="9511" width="7.125" style="134" customWidth="1"/>
    <col min="9512" max="9728" width="8.75" style="134"/>
    <col min="9729" max="9730" width="14" style="134" customWidth="1"/>
    <col min="9731" max="9731" width="13" style="134" customWidth="1"/>
    <col min="9732" max="9733" width="14" style="134" customWidth="1"/>
    <col min="9734" max="9734" width="16.375" style="134" customWidth="1"/>
    <col min="9735" max="9735" width="67.875" style="134" customWidth="1"/>
    <col min="9736" max="9736" width="14" style="134" customWidth="1"/>
    <col min="9737" max="9737" width="14.25" style="134" customWidth="1"/>
    <col min="9738" max="9743" width="14" style="134" customWidth="1"/>
    <col min="9744" max="9744" width="11" style="134" customWidth="1"/>
    <col min="9745" max="9746" width="14" style="134" customWidth="1"/>
    <col min="9747" max="9748" width="18.125" style="134" customWidth="1"/>
    <col min="9749" max="9761" width="14" style="134" customWidth="1"/>
    <col min="9762" max="9763" width="11.25" style="134" customWidth="1"/>
    <col min="9764" max="9764" width="13" style="134" customWidth="1"/>
    <col min="9765" max="9765" width="17" style="134" customWidth="1"/>
    <col min="9766" max="9766" width="14" style="134" customWidth="1"/>
    <col min="9767" max="9767" width="7.125" style="134" customWidth="1"/>
    <col min="9768" max="9984" width="8.75" style="134"/>
    <col min="9985" max="9986" width="14" style="134" customWidth="1"/>
    <col min="9987" max="9987" width="13" style="134" customWidth="1"/>
    <col min="9988" max="9989" width="14" style="134" customWidth="1"/>
    <col min="9990" max="9990" width="16.375" style="134" customWidth="1"/>
    <col min="9991" max="9991" width="67.875" style="134" customWidth="1"/>
    <col min="9992" max="9992" width="14" style="134" customWidth="1"/>
    <col min="9993" max="9993" width="14.25" style="134" customWidth="1"/>
    <col min="9994" max="9999" width="14" style="134" customWidth="1"/>
    <col min="10000" max="10000" width="11" style="134" customWidth="1"/>
    <col min="10001" max="10002" width="14" style="134" customWidth="1"/>
    <col min="10003" max="10004" width="18.125" style="134" customWidth="1"/>
    <col min="10005" max="10017" width="14" style="134" customWidth="1"/>
    <col min="10018" max="10019" width="11.25" style="134" customWidth="1"/>
    <col min="10020" max="10020" width="13" style="134" customWidth="1"/>
    <col min="10021" max="10021" width="17" style="134" customWidth="1"/>
    <col min="10022" max="10022" width="14" style="134" customWidth="1"/>
    <col min="10023" max="10023" width="7.125" style="134" customWidth="1"/>
    <col min="10024" max="10240" width="8.75" style="134"/>
    <col min="10241" max="10242" width="14" style="134" customWidth="1"/>
    <col min="10243" max="10243" width="13" style="134" customWidth="1"/>
    <col min="10244" max="10245" width="14" style="134" customWidth="1"/>
    <col min="10246" max="10246" width="16.375" style="134" customWidth="1"/>
    <col min="10247" max="10247" width="67.875" style="134" customWidth="1"/>
    <col min="10248" max="10248" width="14" style="134" customWidth="1"/>
    <col min="10249" max="10249" width="14.25" style="134" customWidth="1"/>
    <col min="10250" max="10255" width="14" style="134" customWidth="1"/>
    <col min="10256" max="10256" width="11" style="134" customWidth="1"/>
    <col min="10257" max="10258" width="14" style="134" customWidth="1"/>
    <col min="10259" max="10260" width="18.125" style="134" customWidth="1"/>
    <col min="10261" max="10273" width="14" style="134" customWidth="1"/>
    <col min="10274" max="10275" width="11.25" style="134" customWidth="1"/>
    <col min="10276" max="10276" width="13" style="134" customWidth="1"/>
    <col min="10277" max="10277" width="17" style="134" customWidth="1"/>
    <col min="10278" max="10278" width="14" style="134" customWidth="1"/>
    <col min="10279" max="10279" width="7.125" style="134" customWidth="1"/>
    <col min="10280" max="10496" width="8.75" style="134"/>
    <col min="10497" max="10498" width="14" style="134" customWidth="1"/>
    <col min="10499" max="10499" width="13" style="134" customWidth="1"/>
    <col min="10500" max="10501" width="14" style="134" customWidth="1"/>
    <col min="10502" max="10502" width="16.375" style="134" customWidth="1"/>
    <col min="10503" max="10503" width="67.875" style="134" customWidth="1"/>
    <col min="10504" max="10504" width="14" style="134" customWidth="1"/>
    <col min="10505" max="10505" width="14.25" style="134" customWidth="1"/>
    <col min="10506" max="10511" width="14" style="134" customWidth="1"/>
    <col min="10512" max="10512" width="11" style="134" customWidth="1"/>
    <col min="10513" max="10514" width="14" style="134" customWidth="1"/>
    <col min="10515" max="10516" width="18.125" style="134" customWidth="1"/>
    <col min="10517" max="10529" width="14" style="134" customWidth="1"/>
    <col min="10530" max="10531" width="11.25" style="134" customWidth="1"/>
    <col min="10532" max="10532" width="13" style="134" customWidth="1"/>
    <col min="10533" max="10533" width="17" style="134" customWidth="1"/>
    <col min="10534" max="10534" width="14" style="134" customWidth="1"/>
    <col min="10535" max="10535" width="7.125" style="134" customWidth="1"/>
    <col min="10536" max="10752" width="8.75" style="134"/>
    <col min="10753" max="10754" width="14" style="134" customWidth="1"/>
    <col min="10755" max="10755" width="13" style="134" customWidth="1"/>
    <col min="10756" max="10757" width="14" style="134" customWidth="1"/>
    <col min="10758" max="10758" width="16.375" style="134" customWidth="1"/>
    <col min="10759" max="10759" width="67.875" style="134" customWidth="1"/>
    <col min="10760" max="10760" width="14" style="134" customWidth="1"/>
    <col min="10761" max="10761" width="14.25" style="134" customWidth="1"/>
    <col min="10762" max="10767" width="14" style="134" customWidth="1"/>
    <col min="10768" max="10768" width="11" style="134" customWidth="1"/>
    <col min="10769" max="10770" width="14" style="134" customWidth="1"/>
    <col min="10771" max="10772" width="18.125" style="134" customWidth="1"/>
    <col min="10773" max="10785" width="14" style="134" customWidth="1"/>
    <col min="10786" max="10787" width="11.25" style="134" customWidth="1"/>
    <col min="10788" max="10788" width="13" style="134" customWidth="1"/>
    <col min="10789" max="10789" width="17" style="134" customWidth="1"/>
    <col min="10790" max="10790" width="14" style="134" customWidth="1"/>
    <col min="10791" max="10791" width="7.125" style="134" customWidth="1"/>
    <col min="10792" max="11008" width="8.75" style="134"/>
    <col min="11009" max="11010" width="14" style="134" customWidth="1"/>
    <col min="11011" max="11011" width="13" style="134" customWidth="1"/>
    <col min="11012" max="11013" width="14" style="134" customWidth="1"/>
    <col min="11014" max="11014" width="16.375" style="134" customWidth="1"/>
    <col min="11015" max="11015" width="67.875" style="134" customWidth="1"/>
    <col min="11016" max="11016" width="14" style="134" customWidth="1"/>
    <col min="11017" max="11017" width="14.25" style="134" customWidth="1"/>
    <col min="11018" max="11023" width="14" style="134" customWidth="1"/>
    <col min="11024" max="11024" width="11" style="134" customWidth="1"/>
    <col min="11025" max="11026" width="14" style="134" customWidth="1"/>
    <col min="11027" max="11028" width="18.125" style="134" customWidth="1"/>
    <col min="11029" max="11041" width="14" style="134" customWidth="1"/>
    <col min="11042" max="11043" width="11.25" style="134" customWidth="1"/>
    <col min="11044" max="11044" width="13" style="134" customWidth="1"/>
    <col min="11045" max="11045" width="17" style="134" customWidth="1"/>
    <col min="11046" max="11046" width="14" style="134" customWidth="1"/>
    <col min="11047" max="11047" width="7.125" style="134" customWidth="1"/>
    <col min="11048" max="11264" width="8.75" style="134"/>
    <col min="11265" max="11266" width="14" style="134" customWidth="1"/>
    <col min="11267" max="11267" width="13" style="134" customWidth="1"/>
    <col min="11268" max="11269" width="14" style="134" customWidth="1"/>
    <col min="11270" max="11270" width="16.375" style="134" customWidth="1"/>
    <col min="11271" max="11271" width="67.875" style="134" customWidth="1"/>
    <col min="11272" max="11272" width="14" style="134" customWidth="1"/>
    <col min="11273" max="11273" width="14.25" style="134" customWidth="1"/>
    <col min="11274" max="11279" width="14" style="134" customWidth="1"/>
    <col min="11280" max="11280" width="11" style="134" customWidth="1"/>
    <col min="11281" max="11282" width="14" style="134" customWidth="1"/>
    <col min="11283" max="11284" width="18.125" style="134" customWidth="1"/>
    <col min="11285" max="11297" width="14" style="134" customWidth="1"/>
    <col min="11298" max="11299" width="11.25" style="134" customWidth="1"/>
    <col min="11300" max="11300" width="13" style="134" customWidth="1"/>
    <col min="11301" max="11301" width="17" style="134" customWidth="1"/>
    <col min="11302" max="11302" width="14" style="134" customWidth="1"/>
    <col min="11303" max="11303" width="7.125" style="134" customWidth="1"/>
    <col min="11304" max="11520" width="8.75" style="134"/>
    <col min="11521" max="11522" width="14" style="134" customWidth="1"/>
    <col min="11523" max="11523" width="13" style="134" customWidth="1"/>
    <col min="11524" max="11525" width="14" style="134" customWidth="1"/>
    <col min="11526" max="11526" width="16.375" style="134" customWidth="1"/>
    <col min="11527" max="11527" width="67.875" style="134" customWidth="1"/>
    <col min="11528" max="11528" width="14" style="134" customWidth="1"/>
    <col min="11529" max="11529" width="14.25" style="134" customWidth="1"/>
    <col min="11530" max="11535" width="14" style="134" customWidth="1"/>
    <col min="11536" max="11536" width="11" style="134" customWidth="1"/>
    <col min="11537" max="11538" width="14" style="134" customWidth="1"/>
    <col min="11539" max="11540" width="18.125" style="134" customWidth="1"/>
    <col min="11541" max="11553" width="14" style="134" customWidth="1"/>
    <col min="11554" max="11555" width="11.25" style="134" customWidth="1"/>
    <col min="11556" max="11556" width="13" style="134" customWidth="1"/>
    <col min="11557" max="11557" width="17" style="134" customWidth="1"/>
    <col min="11558" max="11558" width="14" style="134" customWidth="1"/>
    <col min="11559" max="11559" width="7.125" style="134" customWidth="1"/>
    <col min="11560" max="11776" width="8.75" style="134"/>
    <col min="11777" max="11778" width="14" style="134" customWidth="1"/>
    <col min="11779" max="11779" width="13" style="134" customWidth="1"/>
    <col min="11780" max="11781" width="14" style="134" customWidth="1"/>
    <col min="11782" max="11782" width="16.375" style="134" customWidth="1"/>
    <col min="11783" max="11783" width="67.875" style="134" customWidth="1"/>
    <col min="11784" max="11784" width="14" style="134" customWidth="1"/>
    <col min="11785" max="11785" width="14.25" style="134" customWidth="1"/>
    <col min="11786" max="11791" width="14" style="134" customWidth="1"/>
    <col min="11792" max="11792" width="11" style="134" customWidth="1"/>
    <col min="11793" max="11794" width="14" style="134" customWidth="1"/>
    <col min="11795" max="11796" width="18.125" style="134" customWidth="1"/>
    <col min="11797" max="11809" width="14" style="134" customWidth="1"/>
    <col min="11810" max="11811" width="11.25" style="134" customWidth="1"/>
    <col min="11812" max="11812" width="13" style="134" customWidth="1"/>
    <col min="11813" max="11813" width="17" style="134" customWidth="1"/>
    <col min="11814" max="11814" width="14" style="134" customWidth="1"/>
    <col min="11815" max="11815" width="7.125" style="134" customWidth="1"/>
    <col min="11816" max="12032" width="8.75" style="134"/>
    <col min="12033" max="12034" width="14" style="134" customWidth="1"/>
    <col min="12035" max="12035" width="13" style="134" customWidth="1"/>
    <col min="12036" max="12037" width="14" style="134" customWidth="1"/>
    <col min="12038" max="12038" width="16.375" style="134" customWidth="1"/>
    <col min="12039" max="12039" width="67.875" style="134" customWidth="1"/>
    <col min="12040" max="12040" width="14" style="134" customWidth="1"/>
    <col min="12041" max="12041" width="14.25" style="134" customWidth="1"/>
    <col min="12042" max="12047" width="14" style="134" customWidth="1"/>
    <col min="12048" max="12048" width="11" style="134" customWidth="1"/>
    <col min="12049" max="12050" width="14" style="134" customWidth="1"/>
    <col min="12051" max="12052" width="18.125" style="134" customWidth="1"/>
    <col min="12053" max="12065" width="14" style="134" customWidth="1"/>
    <col min="12066" max="12067" width="11.25" style="134" customWidth="1"/>
    <col min="12068" max="12068" width="13" style="134" customWidth="1"/>
    <col min="12069" max="12069" width="17" style="134" customWidth="1"/>
    <col min="12070" max="12070" width="14" style="134" customWidth="1"/>
    <col min="12071" max="12071" width="7.125" style="134" customWidth="1"/>
    <col min="12072" max="12288" width="8.75" style="134"/>
    <col min="12289" max="12290" width="14" style="134" customWidth="1"/>
    <col min="12291" max="12291" width="13" style="134" customWidth="1"/>
    <col min="12292" max="12293" width="14" style="134" customWidth="1"/>
    <col min="12294" max="12294" width="16.375" style="134" customWidth="1"/>
    <col min="12295" max="12295" width="67.875" style="134" customWidth="1"/>
    <col min="12296" max="12296" width="14" style="134" customWidth="1"/>
    <col min="12297" max="12297" width="14.25" style="134" customWidth="1"/>
    <col min="12298" max="12303" width="14" style="134" customWidth="1"/>
    <col min="12304" max="12304" width="11" style="134" customWidth="1"/>
    <col min="12305" max="12306" width="14" style="134" customWidth="1"/>
    <col min="12307" max="12308" width="18.125" style="134" customWidth="1"/>
    <col min="12309" max="12321" width="14" style="134" customWidth="1"/>
    <col min="12322" max="12323" width="11.25" style="134" customWidth="1"/>
    <col min="12324" max="12324" width="13" style="134" customWidth="1"/>
    <col min="12325" max="12325" width="17" style="134" customWidth="1"/>
    <col min="12326" max="12326" width="14" style="134" customWidth="1"/>
    <col min="12327" max="12327" width="7.125" style="134" customWidth="1"/>
    <col min="12328" max="12544" width="8.75" style="134"/>
    <col min="12545" max="12546" width="14" style="134" customWidth="1"/>
    <col min="12547" max="12547" width="13" style="134" customWidth="1"/>
    <col min="12548" max="12549" width="14" style="134" customWidth="1"/>
    <col min="12550" max="12550" width="16.375" style="134" customWidth="1"/>
    <col min="12551" max="12551" width="67.875" style="134" customWidth="1"/>
    <col min="12552" max="12552" width="14" style="134" customWidth="1"/>
    <col min="12553" max="12553" width="14.25" style="134" customWidth="1"/>
    <col min="12554" max="12559" width="14" style="134" customWidth="1"/>
    <col min="12560" max="12560" width="11" style="134" customWidth="1"/>
    <col min="12561" max="12562" width="14" style="134" customWidth="1"/>
    <col min="12563" max="12564" width="18.125" style="134" customWidth="1"/>
    <col min="12565" max="12577" width="14" style="134" customWidth="1"/>
    <col min="12578" max="12579" width="11.25" style="134" customWidth="1"/>
    <col min="12580" max="12580" width="13" style="134" customWidth="1"/>
    <col min="12581" max="12581" width="17" style="134" customWidth="1"/>
    <col min="12582" max="12582" width="14" style="134" customWidth="1"/>
    <col min="12583" max="12583" width="7.125" style="134" customWidth="1"/>
    <col min="12584" max="12800" width="8.75" style="134"/>
    <col min="12801" max="12802" width="14" style="134" customWidth="1"/>
    <col min="12803" max="12803" width="13" style="134" customWidth="1"/>
    <col min="12804" max="12805" width="14" style="134" customWidth="1"/>
    <col min="12806" max="12806" width="16.375" style="134" customWidth="1"/>
    <col min="12807" max="12807" width="67.875" style="134" customWidth="1"/>
    <col min="12808" max="12808" width="14" style="134" customWidth="1"/>
    <col min="12809" max="12809" width="14.25" style="134" customWidth="1"/>
    <col min="12810" max="12815" width="14" style="134" customWidth="1"/>
    <col min="12816" max="12816" width="11" style="134" customWidth="1"/>
    <col min="12817" max="12818" width="14" style="134" customWidth="1"/>
    <col min="12819" max="12820" width="18.125" style="134" customWidth="1"/>
    <col min="12821" max="12833" width="14" style="134" customWidth="1"/>
    <col min="12834" max="12835" width="11.25" style="134" customWidth="1"/>
    <col min="12836" max="12836" width="13" style="134" customWidth="1"/>
    <col min="12837" max="12837" width="17" style="134" customWidth="1"/>
    <col min="12838" max="12838" width="14" style="134" customWidth="1"/>
    <col min="12839" max="12839" width="7.125" style="134" customWidth="1"/>
    <col min="12840" max="13056" width="8.75" style="134"/>
    <col min="13057" max="13058" width="14" style="134" customWidth="1"/>
    <col min="13059" max="13059" width="13" style="134" customWidth="1"/>
    <col min="13060" max="13061" width="14" style="134" customWidth="1"/>
    <col min="13062" max="13062" width="16.375" style="134" customWidth="1"/>
    <col min="13063" max="13063" width="67.875" style="134" customWidth="1"/>
    <col min="13064" max="13064" width="14" style="134" customWidth="1"/>
    <col min="13065" max="13065" width="14.25" style="134" customWidth="1"/>
    <col min="13066" max="13071" width="14" style="134" customWidth="1"/>
    <col min="13072" max="13072" width="11" style="134" customWidth="1"/>
    <col min="13073" max="13074" width="14" style="134" customWidth="1"/>
    <col min="13075" max="13076" width="18.125" style="134" customWidth="1"/>
    <col min="13077" max="13089" width="14" style="134" customWidth="1"/>
    <col min="13090" max="13091" width="11.25" style="134" customWidth="1"/>
    <col min="13092" max="13092" width="13" style="134" customWidth="1"/>
    <col min="13093" max="13093" width="17" style="134" customWidth="1"/>
    <col min="13094" max="13094" width="14" style="134" customWidth="1"/>
    <col min="13095" max="13095" width="7.125" style="134" customWidth="1"/>
    <col min="13096" max="13312" width="8.75" style="134"/>
    <col min="13313" max="13314" width="14" style="134" customWidth="1"/>
    <col min="13315" max="13315" width="13" style="134" customWidth="1"/>
    <col min="13316" max="13317" width="14" style="134" customWidth="1"/>
    <col min="13318" max="13318" width="16.375" style="134" customWidth="1"/>
    <col min="13319" max="13319" width="67.875" style="134" customWidth="1"/>
    <col min="13320" max="13320" width="14" style="134" customWidth="1"/>
    <col min="13321" max="13321" width="14.25" style="134" customWidth="1"/>
    <col min="13322" max="13327" width="14" style="134" customWidth="1"/>
    <col min="13328" max="13328" width="11" style="134" customWidth="1"/>
    <col min="13329" max="13330" width="14" style="134" customWidth="1"/>
    <col min="13331" max="13332" width="18.125" style="134" customWidth="1"/>
    <col min="13333" max="13345" width="14" style="134" customWidth="1"/>
    <col min="13346" max="13347" width="11.25" style="134" customWidth="1"/>
    <col min="13348" max="13348" width="13" style="134" customWidth="1"/>
    <col min="13349" max="13349" width="17" style="134" customWidth="1"/>
    <col min="13350" max="13350" width="14" style="134" customWidth="1"/>
    <col min="13351" max="13351" width="7.125" style="134" customWidth="1"/>
    <col min="13352" max="13568" width="8.75" style="134"/>
    <col min="13569" max="13570" width="14" style="134" customWidth="1"/>
    <col min="13571" max="13571" width="13" style="134" customWidth="1"/>
    <col min="13572" max="13573" width="14" style="134" customWidth="1"/>
    <col min="13574" max="13574" width="16.375" style="134" customWidth="1"/>
    <col min="13575" max="13575" width="67.875" style="134" customWidth="1"/>
    <col min="13576" max="13576" width="14" style="134" customWidth="1"/>
    <col min="13577" max="13577" width="14.25" style="134" customWidth="1"/>
    <col min="13578" max="13583" width="14" style="134" customWidth="1"/>
    <col min="13584" max="13584" width="11" style="134" customWidth="1"/>
    <col min="13585" max="13586" width="14" style="134" customWidth="1"/>
    <col min="13587" max="13588" width="18.125" style="134" customWidth="1"/>
    <col min="13589" max="13601" width="14" style="134" customWidth="1"/>
    <col min="13602" max="13603" width="11.25" style="134" customWidth="1"/>
    <col min="13604" max="13604" width="13" style="134" customWidth="1"/>
    <col min="13605" max="13605" width="17" style="134" customWidth="1"/>
    <col min="13606" max="13606" width="14" style="134" customWidth="1"/>
    <col min="13607" max="13607" width="7.125" style="134" customWidth="1"/>
    <col min="13608" max="13824" width="8.75" style="134"/>
    <col min="13825" max="13826" width="14" style="134" customWidth="1"/>
    <col min="13827" max="13827" width="13" style="134" customWidth="1"/>
    <col min="13828" max="13829" width="14" style="134" customWidth="1"/>
    <col min="13830" max="13830" width="16.375" style="134" customWidth="1"/>
    <col min="13831" max="13831" width="67.875" style="134" customWidth="1"/>
    <col min="13832" max="13832" width="14" style="134" customWidth="1"/>
    <col min="13833" max="13833" width="14.25" style="134" customWidth="1"/>
    <col min="13834" max="13839" width="14" style="134" customWidth="1"/>
    <col min="13840" max="13840" width="11" style="134" customWidth="1"/>
    <col min="13841" max="13842" width="14" style="134" customWidth="1"/>
    <col min="13843" max="13844" width="18.125" style="134" customWidth="1"/>
    <col min="13845" max="13857" width="14" style="134" customWidth="1"/>
    <col min="13858" max="13859" width="11.25" style="134" customWidth="1"/>
    <col min="13860" max="13860" width="13" style="134" customWidth="1"/>
    <col min="13861" max="13861" width="17" style="134" customWidth="1"/>
    <col min="13862" max="13862" width="14" style="134" customWidth="1"/>
    <col min="13863" max="13863" width="7.125" style="134" customWidth="1"/>
    <col min="13864" max="14080" width="8.75" style="134"/>
    <col min="14081" max="14082" width="14" style="134" customWidth="1"/>
    <col min="14083" max="14083" width="13" style="134" customWidth="1"/>
    <col min="14084" max="14085" width="14" style="134" customWidth="1"/>
    <col min="14086" max="14086" width="16.375" style="134" customWidth="1"/>
    <col min="14087" max="14087" width="67.875" style="134" customWidth="1"/>
    <col min="14088" max="14088" width="14" style="134" customWidth="1"/>
    <col min="14089" max="14089" width="14.25" style="134" customWidth="1"/>
    <col min="14090" max="14095" width="14" style="134" customWidth="1"/>
    <col min="14096" max="14096" width="11" style="134" customWidth="1"/>
    <col min="14097" max="14098" width="14" style="134" customWidth="1"/>
    <col min="14099" max="14100" width="18.125" style="134" customWidth="1"/>
    <col min="14101" max="14113" width="14" style="134" customWidth="1"/>
    <col min="14114" max="14115" width="11.25" style="134" customWidth="1"/>
    <col min="14116" max="14116" width="13" style="134" customWidth="1"/>
    <col min="14117" max="14117" width="17" style="134" customWidth="1"/>
    <col min="14118" max="14118" width="14" style="134" customWidth="1"/>
    <col min="14119" max="14119" width="7.125" style="134" customWidth="1"/>
    <col min="14120" max="14336" width="8.75" style="134"/>
    <col min="14337" max="14338" width="14" style="134" customWidth="1"/>
    <col min="14339" max="14339" width="13" style="134" customWidth="1"/>
    <col min="14340" max="14341" width="14" style="134" customWidth="1"/>
    <col min="14342" max="14342" width="16.375" style="134" customWidth="1"/>
    <col min="14343" max="14343" width="67.875" style="134" customWidth="1"/>
    <col min="14344" max="14344" width="14" style="134" customWidth="1"/>
    <col min="14345" max="14345" width="14.25" style="134" customWidth="1"/>
    <col min="14346" max="14351" width="14" style="134" customWidth="1"/>
    <col min="14352" max="14352" width="11" style="134" customWidth="1"/>
    <col min="14353" max="14354" width="14" style="134" customWidth="1"/>
    <col min="14355" max="14356" width="18.125" style="134" customWidth="1"/>
    <col min="14357" max="14369" width="14" style="134" customWidth="1"/>
    <col min="14370" max="14371" width="11.25" style="134" customWidth="1"/>
    <col min="14372" max="14372" width="13" style="134" customWidth="1"/>
    <col min="14373" max="14373" width="17" style="134" customWidth="1"/>
    <col min="14374" max="14374" width="14" style="134" customWidth="1"/>
    <col min="14375" max="14375" width="7.125" style="134" customWidth="1"/>
    <col min="14376" max="14592" width="8.75" style="134"/>
    <col min="14593" max="14594" width="14" style="134" customWidth="1"/>
    <col min="14595" max="14595" width="13" style="134" customWidth="1"/>
    <col min="14596" max="14597" width="14" style="134" customWidth="1"/>
    <col min="14598" max="14598" width="16.375" style="134" customWidth="1"/>
    <col min="14599" max="14599" width="67.875" style="134" customWidth="1"/>
    <col min="14600" max="14600" width="14" style="134" customWidth="1"/>
    <col min="14601" max="14601" width="14.25" style="134" customWidth="1"/>
    <col min="14602" max="14607" width="14" style="134" customWidth="1"/>
    <col min="14608" max="14608" width="11" style="134" customWidth="1"/>
    <col min="14609" max="14610" width="14" style="134" customWidth="1"/>
    <col min="14611" max="14612" width="18.125" style="134" customWidth="1"/>
    <col min="14613" max="14625" width="14" style="134" customWidth="1"/>
    <col min="14626" max="14627" width="11.25" style="134" customWidth="1"/>
    <col min="14628" max="14628" width="13" style="134" customWidth="1"/>
    <col min="14629" max="14629" width="17" style="134" customWidth="1"/>
    <col min="14630" max="14630" width="14" style="134" customWidth="1"/>
    <col min="14631" max="14631" width="7.125" style="134" customWidth="1"/>
    <col min="14632" max="14848" width="8.75" style="134"/>
    <col min="14849" max="14850" width="14" style="134" customWidth="1"/>
    <col min="14851" max="14851" width="13" style="134" customWidth="1"/>
    <col min="14852" max="14853" width="14" style="134" customWidth="1"/>
    <col min="14854" max="14854" width="16.375" style="134" customWidth="1"/>
    <col min="14855" max="14855" width="67.875" style="134" customWidth="1"/>
    <col min="14856" max="14856" width="14" style="134" customWidth="1"/>
    <col min="14857" max="14857" width="14.25" style="134" customWidth="1"/>
    <col min="14858" max="14863" width="14" style="134" customWidth="1"/>
    <col min="14864" max="14864" width="11" style="134" customWidth="1"/>
    <col min="14865" max="14866" width="14" style="134" customWidth="1"/>
    <col min="14867" max="14868" width="18.125" style="134" customWidth="1"/>
    <col min="14869" max="14881" width="14" style="134" customWidth="1"/>
    <col min="14882" max="14883" width="11.25" style="134" customWidth="1"/>
    <col min="14884" max="14884" width="13" style="134" customWidth="1"/>
    <col min="14885" max="14885" width="17" style="134" customWidth="1"/>
    <col min="14886" max="14886" width="14" style="134" customWidth="1"/>
    <col min="14887" max="14887" width="7.125" style="134" customWidth="1"/>
    <col min="14888" max="15104" width="8.75" style="134"/>
    <col min="15105" max="15106" width="14" style="134" customWidth="1"/>
    <col min="15107" max="15107" width="13" style="134" customWidth="1"/>
    <col min="15108" max="15109" width="14" style="134" customWidth="1"/>
    <col min="15110" max="15110" width="16.375" style="134" customWidth="1"/>
    <col min="15111" max="15111" width="67.875" style="134" customWidth="1"/>
    <col min="15112" max="15112" width="14" style="134" customWidth="1"/>
    <col min="15113" max="15113" width="14.25" style="134" customWidth="1"/>
    <col min="15114" max="15119" width="14" style="134" customWidth="1"/>
    <col min="15120" max="15120" width="11" style="134" customWidth="1"/>
    <col min="15121" max="15122" width="14" style="134" customWidth="1"/>
    <col min="15123" max="15124" width="18.125" style="134" customWidth="1"/>
    <col min="15125" max="15137" width="14" style="134" customWidth="1"/>
    <col min="15138" max="15139" width="11.25" style="134" customWidth="1"/>
    <col min="15140" max="15140" width="13" style="134" customWidth="1"/>
    <col min="15141" max="15141" width="17" style="134" customWidth="1"/>
    <col min="15142" max="15142" width="14" style="134" customWidth="1"/>
    <col min="15143" max="15143" width="7.125" style="134" customWidth="1"/>
    <col min="15144" max="15360" width="8.75" style="134"/>
    <col min="15361" max="15362" width="14" style="134" customWidth="1"/>
    <col min="15363" max="15363" width="13" style="134" customWidth="1"/>
    <col min="15364" max="15365" width="14" style="134" customWidth="1"/>
    <col min="15366" max="15366" width="16.375" style="134" customWidth="1"/>
    <col min="15367" max="15367" width="67.875" style="134" customWidth="1"/>
    <col min="15368" max="15368" width="14" style="134" customWidth="1"/>
    <col min="15369" max="15369" width="14.25" style="134" customWidth="1"/>
    <col min="15370" max="15375" width="14" style="134" customWidth="1"/>
    <col min="15376" max="15376" width="11" style="134" customWidth="1"/>
    <col min="15377" max="15378" width="14" style="134" customWidth="1"/>
    <col min="15379" max="15380" width="18.125" style="134" customWidth="1"/>
    <col min="15381" max="15393" width="14" style="134" customWidth="1"/>
    <col min="15394" max="15395" width="11.25" style="134" customWidth="1"/>
    <col min="15396" max="15396" width="13" style="134" customWidth="1"/>
    <col min="15397" max="15397" width="17" style="134" customWidth="1"/>
    <col min="15398" max="15398" width="14" style="134" customWidth="1"/>
    <col min="15399" max="15399" width="7.125" style="134" customWidth="1"/>
    <col min="15400" max="15616" width="8.75" style="134"/>
    <col min="15617" max="15618" width="14" style="134" customWidth="1"/>
    <col min="15619" max="15619" width="13" style="134" customWidth="1"/>
    <col min="15620" max="15621" width="14" style="134" customWidth="1"/>
    <col min="15622" max="15622" width="16.375" style="134" customWidth="1"/>
    <col min="15623" max="15623" width="67.875" style="134" customWidth="1"/>
    <col min="15624" max="15624" width="14" style="134" customWidth="1"/>
    <col min="15625" max="15625" width="14.25" style="134" customWidth="1"/>
    <col min="15626" max="15631" width="14" style="134" customWidth="1"/>
    <col min="15632" max="15632" width="11" style="134" customWidth="1"/>
    <col min="15633" max="15634" width="14" style="134" customWidth="1"/>
    <col min="15635" max="15636" width="18.125" style="134" customWidth="1"/>
    <col min="15637" max="15649" width="14" style="134" customWidth="1"/>
    <col min="15650" max="15651" width="11.25" style="134" customWidth="1"/>
    <col min="15652" max="15652" width="13" style="134" customWidth="1"/>
    <col min="15653" max="15653" width="17" style="134" customWidth="1"/>
    <col min="15654" max="15654" width="14" style="134" customWidth="1"/>
    <col min="15655" max="15655" width="7.125" style="134" customWidth="1"/>
    <col min="15656" max="15872" width="8.75" style="134"/>
    <col min="15873" max="15874" width="14" style="134" customWidth="1"/>
    <col min="15875" max="15875" width="13" style="134" customWidth="1"/>
    <col min="15876" max="15877" width="14" style="134" customWidth="1"/>
    <col min="15878" max="15878" width="16.375" style="134" customWidth="1"/>
    <col min="15879" max="15879" width="67.875" style="134" customWidth="1"/>
    <col min="15880" max="15880" width="14" style="134" customWidth="1"/>
    <col min="15881" max="15881" width="14.25" style="134" customWidth="1"/>
    <col min="15882" max="15887" width="14" style="134" customWidth="1"/>
    <col min="15888" max="15888" width="11" style="134" customWidth="1"/>
    <col min="15889" max="15890" width="14" style="134" customWidth="1"/>
    <col min="15891" max="15892" width="18.125" style="134" customWidth="1"/>
    <col min="15893" max="15905" width="14" style="134" customWidth="1"/>
    <col min="15906" max="15907" width="11.25" style="134" customWidth="1"/>
    <col min="15908" max="15908" width="13" style="134" customWidth="1"/>
    <col min="15909" max="15909" width="17" style="134" customWidth="1"/>
    <col min="15910" max="15910" width="14" style="134" customWidth="1"/>
    <col min="15911" max="15911" width="7.125" style="134" customWidth="1"/>
    <col min="15912" max="16128" width="8.75" style="134"/>
    <col min="16129" max="16130" width="14" style="134" customWidth="1"/>
    <col min="16131" max="16131" width="13" style="134" customWidth="1"/>
    <col min="16132" max="16133" width="14" style="134" customWidth="1"/>
    <col min="16134" max="16134" width="16.375" style="134" customWidth="1"/>
    <col min="16135" max="16135" width="67.875" style="134" customWidth="1"/>
    <col min="16136" max="16136" width="14" style="134" customWidth="1"/>
    <col min="16137" max="16137" width="14.25" style="134" customWidth="1"/>
    <col min="16138" max="16143" width="14" style="134" customWidth="1"/>
    <col min="16144" max="16144" width="11" style="134" customWidth="1"/>
    <col min="16145" max="16146" width="14" style="134" customWidth="1"/>
    <col min="16147" max="16148" width="18.125" style="134" customWidth="1"/>
    <col min="16149" max="16161" width="14" style="134" customWidth="1"/>
    <col min="16162" max="16163" width="11.25" style="134" customWidth="1"/>
    <col min="16164" max="16164" width="13" style="134" customWidth="1"/>
    <col min="16165" max="16165" width="17" style="134" customWidth="1"/>
    <col min="16166" max="16166" width="14" style="134" customWidth="1"/>
    <col min="16167" max="16167" width="7.125" style="134" customWidth="1"/>
    <col min="16168" max="16384" width="8.75" style="134"/>
  </cols>
  <sheetData>
    <row r="1" spans="1:39">
      <c r="A1" s="177" t="s">
        <v>167</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9"/>
    </row>
    <row r="2" spans="1:39">
      <c r="A2" s="135" t="s">
        <v>168</v>
      </c>
      <c r="B2" s="135" t="s">
        <v>169</v>
      </c>
      <c r="C2" s="135" t="s">
        <v>170</v>
      </c>
      <c r="D2" s="135" t="s">
        <v>171</v>
      </c>
      <c r="E2" s="135" t="s">
        <v>172</v>
      </c>
      <c r="F2" s="136" t="s">
        <v>173</v>
      </c>
      <c r="G2" s="135" t="s">
        <v>174</v>
      </c>
      <c r="H2" s="135" t="s">
        <v>83</v>
      </c>
      <c r="I2" s="135" t="s">
        <v>175</v>
      </c>
      <c r="J2" s="135" t="s">
        <v>176</v>
      </c>
      <c r="K2" s="135" t="s">
        <v>177</v>
      </c>
      <c r="L2" s="135" t="s">
        <v>178</v>
      </c>
      <c r="M2" s="135" t="s">
        <v>179</v>
      </c>
      <c r="N2" s="135" t="s">
        <v>180</v>
      </c>
      <c r="O2" s="135" t="s">
        <v>181</v>
      </c>
      <c r="P2" s="135" t="s">
        <v>182</v>
      </c>
      <c r="Q2" s="135" t="s">
        <v>183</v>
      </c>
      <c r="R2" s="135" t="s">
        <v>184</v>
      </c>
      <c r="S2" s="135" t="s">
        <v>185</v>
      </c>
      <c r="T2" s="135" t="s">
        <v>186</v>
      </c>
      <c r="U2" s="135" t="s">
        <v>187</v>
      </c>
      <c r="V2" s="135" t="s">
        <v>188</v>
      </c>
      <c r="W2" s="135" t="s">
        <v>189</v>
      </c>
      <c r="X2" s="135" t="s">
        <v>190</v>
      </c>
      <c r="Y2" s="135" t="s">
        <v>191</v>
      </c>
      <c r="Z2" s="135" t="s">
        <v>192</v>
      </c>
      <c r="AA2" s="135" t="s">
        <v>193</v>
      </c>
      <c r="AB2" s="135" t="s">
        <v>194</v>
      </c>
      <c r="AC2" s="135" t="s">
        <v>195</v>
      </c>
      <c r="AD2" s="135" t="s">
        <v>196</v>
      </c>
      <c r="AE2" s="135" t="s">
        <v>197</v>
      </c>
      <c r="AF2" s="135" t="s">
        <v>198</v>
      </c>
      <c r="AG2" s="135" t="s">
        <v>199</v>
      </c>
      <c r="AH2" s="135" t="s">
        <v>200</v>
      </c>
      <c r="AI2" s="135" t="s">
        <v>201</v>
      </c>
      <c r="AJ2" s="135" t="s">
        <v>202</v>
      </c>
      <c r="AK2" s="135" t="s">
        <v>203</v>
      </c>
      <c r="AL2" s="135" t="s">
        <v>204</v>
      </c>
      <c r="AM2" s="135" t="s">
        <v>205</v>
      </c>
    </row>
    <row r="3" spans="1:39" s="157" customFormat="1" ht="31.5">
      <c r="A3" s="151" t="s">
        <v>272</v>
      </c>
      <c r="B3" s="151" t="s">
        <v>273</v>
      </c>
      <c r="C3" s="152">
        <v>45139</v>
      </c>
      <c r="D3" s="153" t="s">
        <v>274</v>
      </c>
      <c r="E3" s="153" t="s">
        <v>209</v>
      </c>
      <c r="F3" s="154">
        <v>1947400</v>
      </c>
      <c r="G3" s="155" t="s">
        <v>275</v>
      </c>
      <c r="H3" s="151" t="s">
        <v>211</v>
      </c>
      <c r="I3" s="151"/>
      <c r="J3" s="151" t="s">
        <v>212</v>
      </c>
      <c r="K3" s="151" t="s">
        <v>213</v>
      </c>
      <c r="L3" s="151" t="s">
        <v>214</v>
      </c>
      <c r="M3" s="151" t="s">
        <v>24</v>
      </c>
      <c r="N3" s="151" t="s">
        <v>276</v>
      </c>
      <c r="O3" s="151" t="s">
        <v>277</v>
      </c>
      <c r="P3" s="151" t="s">
        <v>217</v>
      </c>
      <c r="Q3" s="151" t="s">
        <v>278</v>
      </c>
      <c r="R3" s="151"/>
      <c r="S3" s="151"/>
      <c r="T3" s="151"/>
      <c r="U3" s="151" t="s">
        <v>279</v>
      </c>
      <c r="V3" s="151" t="s">
        <v>279</v>
      </c>
      <c r="W3" s="151" t="s">
        <v>220</v>
      </c>
      <c r="X3" s="151"/>
      <c r="Y3" s="151"/>
      <c r="Z3" s="151"/>
      <c r="AA3" s="151" t="s">
        <v>280</v>
      </c>
      <c r="AB3" s="151" t="s">
        <v>280</v>
      </c>
      <c r="AC3" s="151"/>
      <c r="AD3" s="151"/>
      <c r="AE3" s="151"/>
      <c r="AF3" s="151"/>
      <c r="AG3" s="151"/>
      <c r="AH3" s="156"/>
      <c r="AI3" s="156"/>
      <c r="AJ3" s="156">
        <v>1</v>
      </c>
      <c r="AK3" s="153"/>
      <c r="AL3" s="151"/>
      <c r="AM3" s="151" t="s">
        <v>221</v>
      </c>
    </row>
    <row r="4" spans="1:39" s="157" customFormat="1" ht="31.5">
      <c r="A4" s="151" t="s">
        <v>272</v>
      </c>
      <c r="B4" s="151" t="s">
        <v>281</v>
      </c>
      <c r="C4" s="152">
        <v>45142</v>
      </c>
      <c r="D4" s="153" t="s">
        <v>274</v>
      </c>
      <c r="E4" s="153" t="s">
        <v>209</v>
      </c>
      <c r="F4" s="154">
        <v>1947400</v>
      </c>
      <c r="G4" s="155" t="s">
        <v>275</v>
      </c>
      <c r="H4" s="151" t="s">
        <v>211</v>
      </c>
      <c r="I4" s="151"/>
      <c r="J4" s="151" t="s">
        <v>212</v>
      </c>
      <c r="K4" s="151" t="s">
        <v>213</v>
      </c>
      <c r="L4" s="151" t="s">
        <v>214</v>
      </c>
      <c r="M4" s="151" t="s">
        <v>24</v>
      </c>
      <c r="N4" s="151" t="s">
        <v>276</v>
      </c>
      <c r="O4" s="151" t="s">
        <v>277</v>
      </c>
      <c r="P4" s="151" t="s">
        <v>217</v>
      </c>
      <c r="Q4" s="151" t="s">
        <v>278</v>
      </c>
      <c r="R4" s="151"/>
      <c r="S4" s="151"/>
      <c r="T4" s="151"/>
      <c r="U4" s="151" t="s">
        <v>282</v>
      </c>
      <c r="V4" s="151" t="s">
        <v>282</v>
      </c>
      <c r="W4" s="151" t="s">
        <v>220</v>
      </c>
      <c r="X4" s="151"/>
      <c r="Y4" s="151"/>
      <c r="Z4" s="151"/>
      <c r="AA4" s="151" t="s">
        <v>280</v>
      </c>
      <c r="AB4" s="151" t="s">
        <v>280</v>
      </c>
      <c r="AC4" s="151"/>
      <c r="AD4" s="151"/>
      <c r="AE4" s="151"/>
      <c r="AF4" s="151"/>
      <c r="AG4" s="151"/>
      <c r="AH4" s="156"/>
      <c r="AI4" s="156"/>
      <c r="AJ4" s="156">
        <v>1</v>
      </c>
      <c r="AK4" s="153"/>
      <c r="AL4" s="151"/>
      <c r="AM4" s="151" t="s">
        <v>221</v>
      </c>
    </row>
    <row r="5" spans="1:39" s="157" customFormat="1">
      <c r="A5" s="151" t="s">
        <v>272</v>
      </c>
      <c r="B5" s="151" t="s">
        <v>283</v>
      </c>
      <c r="C5" s="152">
        <v>45145</v>
      </c>
      <c r="D5" s="153" t="s">
        <v>274</v>
      </c>
      <c r="E5" s="153" t="s">
        <v>284</v>
      </c>
      <c r="F5" s="154">
        <v>290000</v>
      </c>
      <c r="G5" s="151" t="s">
        <v>285</v>
      </c>
      <c r="H5" s="151" t="s">
        <v>211</v>
      </c>
      <c r="I5" s="151"/>
      <c r="J5" s="151" t="s">
        <v>212</v>
      </c>
      <c r="K5" s="151" t="s">
        <v>213</v>
      </c>
      <c r="L5" s="151" t="s">
        <v>214</v>
      </c>
      <c r="M5" s="151" t="s">
        <v>24</v>
      </c>
      <c r="N5" s="151" t="s">
        <v>276</v>
      </c>
      <c r="O5" s="151" t="s">
        <v>277</v>
      </c>
      <c r="P5" s="151" t="s">
        <v>217</v>
      </c>
      <c r="Q5" s="151" t="s">
        <v>278</v>
      </c>
      <c r="R5" s="151"/>
      <c r="S5" s="151"/>
      <c r="T5" s="151"/>
      <c r="U5" s="151" t="s">
        <v>286</v>
      </c>
      <c r="V5" s="151" t="s">
        <v>286</v>
      </c>
      <c r="W5" s="151" t="s">
        <v>220</v>
      </c>
      <c r="X5" s="151"/>
      <c r="Y5" s="151"/>
      <c r="Z5" s="151"/>
      <c r="AA5" s="151" t="s">
        <v>280</v>
      </c>
      <c r="AB5" s="151" t="s">
        <v>280</v>
      </c>
      <c r="AC5" s="151"/>
      <c r="AD5" s="151"/>
      <c r="AE5" s="151"/>
      <c r="AF5" s="151"/>
      <c r="AG5" s="151"/>
      <c r="AH5" s="156"/>
      <c r="AI5" s="156"/>
      <c r="AJ5" s="156">
        <v>1</v>
      </c>
      <c r="AK5" s="153"/>
      <c r="AL5" s="151"/>
      <c r="AM5" s="151" t="s">
        <v>221</v>
      </c>
    </row>
    <row r="6" spans="1:39">
      <c r="A6" s="137" t="s">
        <v>287</v>
      </c>
      <c r="B6" s="137" t="s">
        <v>288</v>
      </c>
      <c r="C6" s="138">
        <v>45063</v>
      </c>
      <c r="D6" s="139" t="s">
        <v>289</v>
      </c>
      <c r="E6" s="139" t="s">
        <v>284</v>
      </c>
      <c r="F6" s="140">
        <v>30950000</v>
      </c>
      <c r="G6" s="137" t="s">
        <v>290</v>
      </c>
      <c r="H6" s="137" t="s">
        <v>211</v>
      </c>
      <c r="I6" s="137"/>
      <c r="J6" s="137" t="s">
        <v>212</v>
      </c>
      <c r="K6" s="137" t="s">
        <v>213</v>
      </c>
      <c r="L6" s="137" t="s">
        <v>214</v>
      </c>
      <c r="M6" s="137" t="s">
        <v>27</v>
      </c>
      <c r="N6" s="137" t="s">
        <v>291</v>
      </c>
      <c r="O6" s="137" t="s">
        <v>292</v>
      </c>
      <c r="P6" s="137" t="s">
        <v>217</v>
      </c>
      <c r="Q6" s="137" t="s">
        <v>218</v>
      </c>
      <c r="R6" s="137"/>
      <c r="S6" s="137" t="s">
        <v>293</v>
      </c>
      <c r="T6" s="137" t="s">
        <v>293</v>
      </c>
      <c r="U6" s="137" t="s">
        <v>294</v>
      </c>
      <c r="V6" s="137" t="s">
        <v>294</v>
      </c>
      <c r="W6" s="137" t="s">
        <v>220</v>
      </c>
      <c r="X6" s="137"/>
      <c r="Y6" s="137"/>
      <c r="Z6" s="137"/>
      <c r="AA6" s="137" t="s">
        <v>295</v>
      </c>
      <c r="AB6" s="137" t="s">
        <v>295</v>
      </c>
      <c r="AC6" s="137"/>
      <c r="AD6" s="137"/>
      <c r="AE6" s="137"/>
      <c r="AF6" s="137"/>
      <c r="AG6" s="137"/>
      <c r="AH6" s="141"/>
      <c r="AI6" s="141"/>
      <c r="AJ6" s="141">
        <v>1</v>
      </c>
      <c r="AK6" s="139"/>
      <c r="AL6" s="137"/>
      <c r="AM6" s="137" t="s">
        <v>221</v>
      </c>
    </row>
    <row r="7" spans="1:39">
      <c r="A7" s="137" t="s">
        <v>287</v>
      </c>
      <c r="B7" s="137" t="s">
        <v>296</v>
      </c>
      <c r="C7" s="138">
        <v>45091</v>
      </c>
      <c r="D7" s="139" t="s">
        <v>289</v>
      </c>
      <c r="E7" s="139" t="s">
        <v>284</v>
      </c>
      <c r="F7" s="140">
        <v>750000</v>
      </c>
      <c r="G7" s="137" t="s">
        <v>297</v>
      </c>
      <c r="H7" s="137" t="s">
        <v>211</v>
      </c>
      <c r="I7" s="137"/>
      <c r="J7" s="137" t="s">
        <v>212</v>
      </c>
      <c r="K7" s="137" t="s">
        <v>213</v>
      </c>
      <c r="L7" s="137" t="s">
        <v>214</v>
      </c>
      <c r="M7" s="137" t="s">
        <v>27</v>
      </c>
      <c r="N7" s="137" t="s">
        <v>291</v>
      </c>
      <c r="O7" s="137" t="s">
        <v>292</v>
      </c>
      <c r="P7" s="137" t="s">
        <v>217</v>
      </c>
      <c r="Q7" s="137" t="s">
        <v>218</v>
      </c>
      <c r="R7" s="137"/>
      <c r="S7" s="137" t="s">
        <v>293</v>
      </c>
      <c r="T7" s="137" t="s">
        <v>293</v>
      </c>
      <c r="U7" s="137" t="s">
        <v>294</v>
      </c>
      <c r="V7" s="137" t="s">
        <v>294</v>
      </c>
      <c r="W7" s="137" t="s">
        <v>220</v>
      </c>
      <c r="X7" s="137"/>
      <c r="Y7" s="137"/>
      <c r="Z7" s="137"/>
      <c r="AA7" s="137" t="s">
        <v>295</v>
      </c>
      <c r="AB7" s="137" t="s">
        <v>295</v>
      </c>
      <c r="AC7" s="137"/>
      <c r="AD7" s="137"/>
      <c r="AE7" s="137"/>
      <c r="AF7" s="137"/>
      <c r="AG7" s="137"/>
      <c r="AH7" s="141"/>
      <c r="AI7" s="141"/>
      <c r="AJ7" s="141">
        <v>1</v>
      </c>
      <c r="AK7" s="139"/>
      <c r="AL7" s="137"/>
      <c r="AM7" s="137" t="s">
        <v>221</v>
      </c>
    </row>
    <row r="8" spans="1:39">
      <c r="A8" s="137" t="s">
        <v>287</v>
      </c>
      <c r="B8" s="137" t="s">
        <v>298</v>
      </c>
      <c r="C8" s="138">
        <v>45100</v>
      </c>
      <c r="D8" s="139" t="s">
        <v>289</v>
      </c>
      <c r="E8" s="139" t="s">
        <v>284</v>
      </c>
      <c r="F8" s="140">
        <v>1500000</v>
      </c>
      <c r="G8" s="137" t="s">
        <v>299</v>
      </c>
      <c r="H8" s="137" t="s">
        <v>211</v>
      </c>
      <c r="I8" s="137"/>
      <c r="J8" s="137" t="s">
        <v>212</v>
      </c>
      <c r="K8" s="137" t="s">
        <v>213</v>
      </c>
      <c r="L8" s="137" t="s">
        <v>214</v>
      </c>
      <c r="M8" s="137" t="s">
        <v>27</v>
      </c>
      <c r="N8" s="137" t="s">
        <v>291</v>
      </c>
      <c r="O8" s="137" t="s">
        <v>292</v>
      </c>
      <c r="P8" s="137" t="s">
        <v>217</v>
      </c>
      <c r="Q8" s="137" t="s">
        <v>218</v>
      </c>
      <c r="R8" s="137"/>
      <c r="S8" s="137" t="s">
        <v>293</v>
      </c>
      <c r="T8" s="137" t="s">
        <v>293</v>
      </c>
      <c r="U8" s="137" t="s">
        <v>294</v>
      </c>
      <c r="V8" s="137" t="s">
        <v>294</v>
      </c>
      <c r="W8" s="137" t="s">
        <v>220</v>
      </c>
      <c r="X8" s="137"/>
      <c r="Y8" s="137"/>
      <c r="Z8" s="137"/>
      <c r="AA8" s="137" t="s">
        <v>295</v>
      </c>
      <c r="AB8" s="137" t="s">
        <v>295</v>
      </c>
      <c r="AC8" s="137"/>
      <c r="AD8" s="137"/>
      <c r="AE8" s="137"/>
      <c r="AF8" s="137"/>
      <c r="AG8" s="137"/>
      <c r="AH8" s="141"/>
      <c r="AI8" s="141"/>
      <c r="AJ8" s="141">
        <v>1</v>
      </c>
      <c r="AK8" s="139"/>
      <c r="AL8" s="137"/>
      <c r="AM8" s="137" t="s">
        <v>221</v>
      </c>
    </row>
    <row r="9" spans="1:39">
      <c r="A9" s="137" t="s">
        <v>287</v>
      </c>
      <c r="B9" s="137" t="s">
        <v>300</v>
      </c>
      <c r="C9" s="138">
        <v>45180</v>
      </c>
      <c r="D9" s="139" t="s">
        <v>289</v>
      </c>
      <c r="E9" s="139" t="s">
        <v>284</v>
      </c>
      <c r="F9" s="140">
        <v>3160000</v>
      </c>
      <c r="G9" s="137" t="s">
        <v>301</v>
      </c>
      <c r="H9" s="137" t="s">
        <v>211</v>
      </c>
      <c r="I9" s="137"/>
      <c r="J9" s="137" t="s">
        <v>212</v>
      </c>
      <c r="K9" s="137" t="s">
        <v>213</v>
      </c>
      <c r="L9" s="137" t="s">
        <v>214</v>
      </c>
      <c r="M9" s="137" t="s">
        <v>27</v>
      </c>
      <c r="N9" s="137" t="s">
        <v>291</v>
      </c>
      <c r="O9" s="137" t="s">
        <v>292</v>
      </c>
      <c r="P9" s="137" t="s">
        <v>217</v>
      </c>
      <c r="Q9" s="137" t="s">
        <v>218</v>
      </c>
      <c r="R9" s="137"/>
      <c r="S9" s="137" t="s">
        <v>293</v>
      </c>
      <c r="T9" s="137" t="s">
        <v>293</v>
      </c>
      <c r="U9" s="137" t="s">
        <v>294</v>
      </c>
      <c r="V9" s="137" t="s">
        <v>294</v>
      </c>
      <c r="W9" s="137" t="s">
        <v>220</v>
      </c>
      <c r="X9" s="137"/>
      <c r="Y9" s="137"/>
      <c r="Z9" s="137"/>
      <c r="AA9" s="137" t="s">
        <v>295</v>
      </c>
      <c r="AB9" s="137" t="s">
        <v>295</v>
      </c>
      <c r="AC9" s="137"/>
      <c r="AD9" s="137"/>
      <c r="AE9" s="137"/>
      <c r="AF9" s="137"/>
      <c r="AG9" s="137"/>
      <c r="AH9" s="141"/>
      <c r="AI9" s="141"/>
      <c r="AJ9" s="141">
        <v>1</v>
      </c>
      <c r="AK9" s="139"/>
      <c r="AL9" s="137"/>
      <c r="AM9" s="137" t="s">
        <v>221</v>
      </c>
    </row>
    <row r="10" spans="1:39">
      <c r="A10" s="137" t="s">
        <v>287</v>
      </c>
      <c r="B10" s="137" t="s">
        <v>302</v>
      </c>
      <c r="C10" s="138">
        <v>45231</v>
      </c>
      <c r="D10" s="139" t="s">
        <v>303</v>
      </c>
      <c r="E10" s="139" t="s">
        <v>284</v>
      </c>
      <c r="F10" s="140">
        <v>20040000</v>
      </c>
      <c r="G10" s="137" t="s">
        <v>304</v>
      </c>
      <c r="H10" s="137" t="s">
        <v>211</v>
      </c>
      <c r="I10" s="137"/>
      <c r="J10" s="137" t="s">
        <v>212</v>
      </c>
      <c r="K10" s="137" t="s">
        <v>213</v>
      </c>
      <c r="L10" s="137" t="s">
        <v>214</v>
      </c>
      <c r="M10" s="137" t="s">
        <v>27</v>
      </c>
      <c r="N10" s="137" t="s">
        <v>291</v>
      </c>
      <c r="O10" s="137" t="s">
        <v>292</v>
      </c>
      <c r="P10" s="137" t="s">
        <v>217</v>
      </c>
      <c r="Q10" s="137" t="s">
        <v>218</v>
      </c>
      <c r="R10" s="137"/>
      <c r="S10" s="137" t="s">
        <v>305</v>
      </c>
      <c r="T10" s="137" t="s">
        <v>305</v>
      </c>
      <c r="U10" s="137" t="s">
        <v>294</v>
      </c>
      <c r="V10" s="137" t="s">
        <v>294</v>
      </c>
      <c r="W10" s="137" t="s">
        <v>220</v>
      </c>
      <c r="X10" s="137"/>
      <c r="Y10" s="137"/>
      <c r="Z10" s="137"/>
      <c r="AA10" s="137" t="s">
        <v>295</v>
      </c>
      <c r="AB10" s="137" t="s">
        <v>295</v>
      </c>
      <c r="AC10" s="137"/>
      <c r="AD10" s="137"/>
      <c r="AE10" s="137"/>
      <c r="AF10" s="137"/>
      <c r="AG10" s="137"/>
      <c r="AH10" s="141"/>
      <c r="AI10" s="141"/>
      <c r="AJ10" s="141">
        <v>1</v>
      </c>
      <c r="AK10" s="139"/>
      <c r="AL10" s="137"/>
      <c r="AM10" s="137" t="s">
        <v>221</v>
      </c>
    </row>
    <row r="11" spans="1:39">
      <c r="F11" s="158">
        <f>SUM(F3:F10)</f>
        <v>60584800</v>
      </c>
    </row>
    <row r="13" spans="1:39">
      <c r="C13" s="134">
        <v>632</v>
      </c>
    </row>
    <row r="14" spans="1:39">
      <c r="C14" s="134">
        <v>642</v>
      </c>
    </row>
  </sheetData>
  <mergeCells count="1">
    <mergeCell ref="A1:AM1"/>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x14:formula1>
            <xm:f>[2]ValueList_Helper!#REF!</xm:f>
          </x14:formula1>
          <xm:sqref>P3:P10 JL3:JL10 TH3:TH10 ADD3:ADD10 AMZ3:AMZ10 AWV3:AWV10 BGR3:BGR10 BQN3:BQN10 CAJ3:CAJ10 CKF3:CKF10 CUB3:CUB10 DDX3:DDX10 DNT3:DNT10 DXP3:DXP10 EHL3:EHL10 ERH3:ERH10 FBD3:FBD10 FKZ3:FKZ10 FUV3:FUV10 GER3:GER10 GON3:GON10 GYJ3:GYJ10 HIF3:HIF10 HSB3:HSB10 IBX3:IBX10 ILT3:ILT10 IVP3:IVP10 JFL3:JFL10 JPH3:JPH10 JZD3:JZD10 KIZ3:KIZ10 KSV3:KSV10 LCR3:LCR10 LMN3:LMN10 LWJ3:LWJ10 MGF3:MGF10 MQB3:MQB10 MZX3:MZX10 NJT3:NJT10 NTP3:NTP10 ODL3:ODL10 ONH3:ONH10 OXD3:OXD10 PGZ3:PGZ10 PQV3:PQV10 QAR3:QAR10 QKN3:QKN10 QUJ3:QUJ10 REF3:REF10 ROB3:ROB10 RXX3:RXX10 SHT3:SHT10 SRP3:SRP10 TBL3:TBL10 TLH3:TLH10 TVD3:TVD10 UEZ3:UEZ10 UOV3:UOV10 UYR3:UYR10 VIN3:VIN10 VSJ3:VSJ10 WCF3:WCF10 WMB3:WMB10 WVX3:WVX10 P65539:P65546 JL65539:JL65546 TH65539:TH65546 ADD65539:ADD65546 AMZ65539:AMZ65546 AWV65539:AWV65546 BGR65539:BGR65546 BQN65539:BQN65546 CAJ65539:CAJ65546 CKF65539:CKF65546 CUB65539:CUB65546 DDX65539:DDX65546 DNT65539:DNT65546 DXP65539:DXP65546 EHL65539:EHL65546 ERH65539:ERH65546 FBD65539:FBD65546 FKZ65539:FKZ65546 FUV65539:FUV65546 GER65539:GER65546 GON65539:GON65546 GYJ65539:GYJ65546 HIF65539:HIF65546 HSB65539:HSB65546 IBX65539:IBX65546 ILT65539:ILT65546 IVP65539:IVP65546 JFL65539:JFL65546 JPH65539:JPH65546 JZD65539:JZD65546 KIZ65539:KIZ65546 KSV65539:KSV65546 LCR65539:LCR65546 LMN65539:LMN65546 LWJ65539:LWJ65546 MGF65539:MGF65546 MQB65539:MQB65546 MZX65539:MZX65546 NJT65539:NJT65546 NTP65539:NTP65546 ODL65539:ODL65546 ONH65539:ONH65546 OXD65539:OXD65546 PGZ65539:PGZ65546 PQV65539:PQV65546 QAR65539:QAR65546 QKN65539:QKN65546 QUJ65539:QUJ65546 REF65539:REF65546 ROB65539:ROB65546 RXX65539:RXX65546 SHT65539:SHT65546 SRP65539:SRP65546 TBL65539:TBL65546 TLH65539:TLH65546 TVD65539:TVD65546 UEZ65539:UEZ65546 UOV65539:UOV65546 UYR65539:UYR65546 VIN65539:VIN65546 VSJ65539:VSJ65546 WCF65539:WCF65546 WMB65539:WMB65546 WVX65539:WVX65546 P131075:P131082 JL131075:JL131082 TH131075:TH131082 ADD131075:ADD131082 AMZ131075:AMZ131082 AWV131075:AWV131082 BGR131075:BGR131082 BQN131075:BQN131082 CAJ131075:CAJ131082 CKF131075:CKF131082 CUB131075:CUB131082 DDX131075:DDX131082 DNT131075:DNT131082 DXP131075:DXP131082 EHL131075:EHL131082 ERH131075:ERH131082 FBD131075:FBD131082 FKZ131075:FKZ131082 FUV131075:FUV131082 GER131075:GER131082 GON131075:GON131082 GYJ131075:GYJ131082 HIF131075:HIF131082 HSB131075:HSB131082 IBX131075:IBX131082 ILT131075:ILT131082 IVP131075:IVP131082 JFL131075:JFL131082 JPH131075:JPH131082 JZD131075:JZD131082 KIZ131075:KIZ131082 KSV131075:KSV131082 LCR131075:LCR131082 LMN131075:LMN131082 LWJ131075:LWJ131082 MGF131075:MGF131082 MQB131075:MQB131082 MZX131075:MZX131082 NJT131075:NJT131082 NTP131075:NTP131082 ODL131075:ODL131082 ONH131075:ONH131082 OXD131075:OXD131082 PGZ131075:PGZ131082 PQV131075:PQV131082 QAR131075:QAR131082 QKN131075:QKN131082 QUJ131075:QUJ131082 REF131075:REF131082 ROB131075:ROB131082 RXX131075:RXX131082 SHT131075:SHT131082 SRP131075:SRP131082 TBL131075:TBL131082 TLH131075:TLH131082 TVD131075:TVD131082 UEZ131075:UEZ131082 UOV131075:UOV131082 UYR131075:UYR131082 VIN131075:VIN131082 VSJ131075:VSJ131082 WCF131075:WCF131082 WMB131075:WMB131082 WVX131075:WVX131082 P196611:P196618 JL196611:JL196618 TH196611:TH196618 ADD196611:ADD196618 AMZ196611:AMZ196618 AWV196611:AWV196618 BGR196611:BGR196618 BQN196611:BQN196618 CAJ196611:CAJ196618 CKF196611:CKF196618 CUB196611:CUB196618 DDX196611:DDX196618 DNT196611:DNT196618 DXP196611:DXP196618 EHL196611:EHL196618 ERH196611:ERH196618 FBD196611:FBD196618 FKZ196611:FKZ196618 FUV196611:FUV196618 GER196611:GER196618 GON196611:GON196618 GYJ196611:GYJ196618 HIF196611:HIF196618 HSB196611:HSB196618 IBX196611:IBX196618 ILT196611:ILT196618 IVP196611:IVP196618 JFL196611:JFL196618 JPH196611:JPH196618 JZD196611:JZD196618 KIZ196611:KIZ196618 KSV196611:KSV196618 LCR196611:LCR196618 LMN196611:LMN196618 LWJ196611:LWJ196618 MGF196611:MGF196618 MQB196611:MQB196618 MZX196611:MZX196618 NJT196611:NJT196618 NTP196611:NTP196618 ODL196611:ODL196618 ONH196611:ONH196618 OXD196611:OXD196618 PGZ196611:PGZ196618 PQV196611:PQV196618 QAR196611:QAR196618 QKN196611:QKN196618 QUJ196611:QUJ196618 REF196611:REF196618 ROB196611:ROB196618 RXX196611:RXX196618 SHT196611:SHT196618 SRP196611:SRP196618 TBL196611:TBL196618 TLH196611:TLH196618 TVD196611:TVD196618 UEZ196611:UEZ196618 UOV196611:UOV196618 UYR196611:UYR196618 VIN196611:VIN196618 VSJ196611:VSJ196618 WCF196611:WCF196618 WMB196611:WMB196618 WVX196611:WVX196618 P262147:P262154 JL262147:JL262154 TH262147:TH262154 ADD262147:ADD262154 AMZ262147:AMZ262154 AWV262147:AWV262154 BGR262147:BGR262154 BQN262147:BQN262154 CAJ262147:CAJ262154 CKF262147:CKF262154 CUB262147:CUB262154 DDX262147:DDX262154 DNT262147:DNT262154 DXP262147:DXP262154 EHL262147:EHL262154 ERH262147:ERH262154 FBD262147:FBD262154 FKZ262147:FKZ262154 FUV262147:FUV262154 GER262147:GER262154 GON262147:GON262154 GYJ262147:GYJ262154 HIF262147:HIF262154 HSB262147:HSB262154 IBX262147:IBX262154 ILT262147:ILT262154 IVP262147:IVP262154 JFL262147:JFL262154 JPH262147:JPH262154 JZD262147:JZD262154 KIZ262147:KIZ262154 KSV262147:KSV262154 LCR262147:LCR262154 LMN262147:LMN262154 LWJ262147:LWJ262154 MGF262147:MGF262154 MQB262147:MQB262154 MZX262147:MZX262154 NJT262147:NJT262154 NTP262147:NTP262154 ODL262147:ODL262154 ONH262147:ONH262154 OXD262147:OXD262154 PGZ262147:PGZ262154 PQV262147:PQV262154 QAR262147:QAR262154 QKN262147:QKN262154 QUJ262147:QUJ262154 REF262147:REF262154 ROB262147:ROB262154 RXX262147:RXX262154 SHT262147:SHT262154 SRP262147:SRP262154 TBL262147:TBL262154 TLH262147:TLH262154 TVD262147:TVD262154 UEZ262147:UEZ262154 UOV262147:UOV262154 UYR262147:UYR262154 VIN262147:VIN262154 VSJ262147:VSJ262154 WCF262147:WCF262154 WMB262147:WMB262154 WVX262147:WVX262154 P327683:P327690 JL327683:JL327690 TH327683:TH327690 ADD327683:ADD327690 AMZ327683:AMZ327690 AWV327683:AWV327690 BGR327683:BGR327690 BQN327683:BQN327690 CAJ327683:CAJ327690 CKF327683:CKF327690 CUB327683:CUB327690 DDX327683:DDX327690 DNT327683:DNT327690 DXP327683:DXP327690 EHL327683:EHL327690 ERH327683:ERH327690 FBD327683:FBD327690 FKZ327683:FKZ327690 FUV327683:FUV327690 GER327683:GER327690 GON327683:GON327690 GYJ327683:GYJ327690 HIF327683:HIF327690 HSB327683:HSB327690 IBX327683:IBX327690 ILT327683:ILT327690 IVP327683:IVP327690 JFL327683:JFL327690 JPH327683:JPH327690 JZD327683:JZD327690 KIZ327683:KIZ327690 KSV327683:KSV327690 LCR327683:LCR327690 LMN327683:LMN327690 LWJ327683:LWJ327690 MGF327683:MGF327690 MQB327683:MQB327690 MZX327683:MZX327690 NJT327683:NJT327690 NTP327683:NTP327690 ODL327683:ODL327690 ONH327683:ONH327690 OXD327683:OXD327690 PGZ327683:PGZ327690 PQV327683:PQV327690 QAR327683:QAR327690 QKN327683:QKN327690 QUJ327683:QUJ327690 REF327683:REF327690 ROB327683:ROB327690 RXX327683:RXX327690 SHT327683:SHT327690 SRP327683:SRP327690 TBL327683:TBL327690 TLH327683:TLH327690 TVD327683:TVD327690 UEZ327683:UEZ327690 UOV327683:UOV327690 UYR327683:UYR327690 VIN327683:VIN327690 VSJ327683:VSJ327690 WCF327683:WCF327690 WMB327683:WMB327690 WVX327683:WVX327690 P393219:P393226 JL393219:JL393226 TH393219:TH393226 ADD393219:ADD393226 AMZ393219:AMZ393226 AWV393219:AWV393226 BGR393219:BGR393226 BQN393219:BQN393226 CAJ393219:CAJ393226 CKF393219:CKF393226 CUB393219:CUB393226 DDX393219:DDX393226 DNT393219:DNT393226 DXP393219:DXP393226 EHL393219:EHL393226 ERH393219:ERH393226 FBD393219:FBD393226 FKZ393219:FKZ393226 FUV393219:FUV393226 GER393219:GER393226 GON393219:GON393226 GYJ393219:GYJ393226 HIF393219:HIF393226 HSB393219:HSB393226 IBX393219:IBX393226 ILT393219:ILT393226 IVP393219:IVP393226 JFL393219:JFL393226 JPH393219:JPH393226 JZD393219:JZD393226 KIZ393219:KIZ393226 KSV393219:KSV393226 LCR393219:LCR393226 LMN393219:LMN393226 LWJ393219:LWJ393226 MGF393219:MGF393226 MQB393219:MQB393226 MZX393219:MZX393226 NJT393219:NJT393226 NTP393219:NTP393226 ODL393219:ODL393226 ONH393219:ONH393226 OXD393219:OXD393226 PGZ393219:PGZ393226 PQV393219:PQV393226 QAR393219:QAR393226 QKN393219:QKN393226 QUJ393219:QUJ393226 REF393219:REF393226 ROB393219:ROB393226 RXX393219:RXX393226 SHT393219:SHT393226 SRP393219:SRP393226 TBL393219:TBL393226 TLH393219:TLH393226 TVD393219:TVD393226 UEZ393219:UEZ393226 UOV393219:UOV393226 UYR393219:UYR393226 VIN393219:VIN393226 VSJ393219:VSJ393226 WCF393219:WCF393226 WMB393219:WMB393226 WVX393219:WVX393226 P458755:P458762 JL458755:JL458762 TH458755:TH458762 ADD458755:ADD458762 AMZ458755:AMZ458762 AWV458755:AWV458762 BGR458755:BGR458762 BQN458755:BQN458762 CAJ458755:CAJ458762 CKF458755:CKF458762 CUB458755:CUB458762 DDX458755:DDX458762 DNT458755:DNT458762 DXP458755:DXP458762 EHL458755:EHL458762 ERH458755:ERH458762 FBD458755:FBD458762 FKZ458755:FKZ458762 FUV458755:FUV458762 GER458755:GER458762 GON458755:GON458762 GYJ458755:GYJ458762 HIF458755:HIF458762 HSB458755:HSB458762 IBX458755:IBX458762 ILT458755:ILT458762 IVP458755:IVP458762 JFL458755:JFL458762 JPH458755:JPH458762 JZD458755:JZD458762 KIZ458755:KIZ458762 KSV458755:KSV458762 LCR458755:LCR458762 LMN458755:LMN458762 LWJ458755:LWJ458762 MGF458755:MGF458762 MQB458755:MQB458762 MZX458755:MZX458762 NJT458755:NJT458762 NTP458755:NTP458762 ODL458755:ODL458762 ONH458755:ONH458762 OXD458755:OXD458762 PGZ458755:PGZ458762 PQV458755:PQV458762 QAR458755:QAR458762 QKN458755:QKN458762 QUJ458755:QUJ458762 REF458755:REF458762 ROB458755:ROB458762 RXX458755:RXX458762 SHT458755:SHT458762 SRP458755:SRP458762 TBL458755:TBL458762 TLH458755:TLH458762 TVD458755:TVD458762 UEZ458755:UEZ458762 UOV458755:UOV458762 UYR458755:UYR458762 VIN458755:VIN458762 VSJ458755:VSJ458762 WCF458755:WCF458762 WMB458755:WMB458762 WVX458755:WVX458762 P524291:P524298 JL524291:JL524298 TH524291:TH524298 ADD524291:ADD524298 AMZ524291:AMZ524298 AWV524291:AWV524298 BGR524291:BGR524298 BQN524291:BQN524298 CAJ524291:CAJ524298 CKF524291:CKF524298 CUB524291:CUB524298 DDX524291:DDX524298 DNT524291:DNT524298 DXP524291:DXP524298 EHL524291:EHL524298 ERH524291:ERH524298 FBD524291:FBD524298 FKZ524291:FKZ524298 FUV524291:FUV524298 GER524291:GER524298 GON524291:GON524298 GYJ524291:GYJ524298 HIF524291:HIF524298 HSB524291:HSB524298 IBX524291:IBX524298 ILT524291:ILT524298 IVP524291:IVP524298 JFL524291:JFL524298 JPH524291:JPH524298 JZD524291:JZD524298 KIZ524291:KIZ524298 KSV524291:KSV524298 LCR524291:LCR524298 LMN524291:LMN524298 LWJ524291:LWJ524298 MGF524291:MGF524298 MQB524291:MQB524298 MZX524291:MZX524298 NJT524291:NJT524298 NTP524291:NTP524298 ODL524291:ODL524298 ONH524291:ONH524298 OXD524291:OXD524298 PGZ524291:PGZ524298 PQV524291:PQV524298 QAR524291:QAR524298 QKN524291:QKN524298 QUJ524291:QUJ524298 REF524291:REF524298 ROB524291:ROB524298 RXX524291:RXX524298 SHT524291:SHT524298 SRP524291:SRP524298 TBL524291:TBL524298 TLH524291:TLH524298 TVD524291:TVD524298 UEZ524291:UEZ524298 UOV524291:UOV524298 UYR524291:UYR524298 VIN524291:VIN524298 VSJ524291:VSJ524298 WCF524291:WCF524298 WMB524291:WMB524298 WVX524291:WVX524298 P589827:P589834 JL589827:JL589834 TH589827:TH589834 ADD589827:ADD589834 AMZ589827:AMZ589834 AWV589827:AWV589834 BGR589827:BGR589834 BQN589827:BQN589834 CAJ589827:CAJ589834 CKF589827:CKF589834 CUB589827:CUB589834 DDX589827:DDX589834 DNT589827:DNT589834 DXP589827:DXP589834 EHL589827:EHL589834 ERH589827:ERH589834 FBD589827:FBD589834 FKZ589827:FKZ589834 FUV589827:FUV589834 GER589827:GER589834 GON589827:GON589834 GYJ589827:GYJ589834 HIF589827:HIF589834 HSB589827:HSB589834 IBX589827:IBX589834 ILT589827:ILT589834 IVP589827:IVP589834 JFL589827:JFL589834 JPH589827:JPH589834 JZD589827:JZD589834 KIZ589827:KIZ589834 KSV589827:KSV589834 LCR589827:LCR589834 LMN589827:LMN589834 LWJ589827:LWJ589834 MGF589827:MGF589834 MQB589827:MQB589834 MZX589827:MZX589834 NJT589827:NJT589834 NTP589827:NTP589834 ODL589827:ODL589834 ONH589827:ONH589834 OXD589827:OXD589834 PGZ589827:PGZ589834 PQV589827:PQV589834 QAR589827:QAR589834 QKN589827:QKN589834 QUJ589827:QUJ589834 REF589827:REF589834 ROB589827:ROB589834 RXX589827:RXX589834 SHT589827:SHT589834 SRP589827:SRP589834 TBL589827:TBL589834 TLH589827:TLH589834 TVD589827:TVD589834 UEZ589827:UEZ589834 UOV589827:UOV589834 UYR589827:UYR589834 VIN589827:VIN589834 VSJ589827:VSJ589834 WCF589827:WCF589834 WMB589827:WMB589834 WVX589827:WVX589834 P655363:P655370 JL655363:JL655370 TH655363:TH655370 ADD655363:ADD655370 AMZ655363:AMZ655370 AWV655363:AWV655370 BGR655363:BGR655370 BQN655363:BQN655370 CAJ655363:CAJ655370 CKF655363:CKF655370 CUB655363:CUB655370 DDX655363:DDX655370 DNT655363:DNT655370 DXP655363:DXP655370 EHL655363:EHL655370 ERH655363:ERH655370 FBD655363:FBD655370 FKZ655363:FKZ655370 FUV655363:FUV655370 GER655363:GER655370 GON655363:GON655370 GYJ655363:GYJ655370 HIF655363:HIF655370 HSB655363:HSB655370 IBX655363:IBX655370 ILT655363:ILT655370 IVP655363:IVP655370 JFL655363:JFL655370 JPH655363:JPH655370 JZD655363:JZD655370 KIZ655363:KIZ655370 KSV655363:KSV655370 LCR655363:LCR655370 LMN655363:LMN655370 LWJ655363:LWJ655370 MGF655363:MGF655370 MQB655363:MQB655370 MZX655363:MZX655370 NJT655363:NJT655370 NTP655363:NTP655370 ODL655363:ODL655370 ONH655363:ONH655370 OXD655363:OXD655370 PGZ655363:PGZ655370 PQV655363:PQV655370 QAR655363:QAR655370 QKN655363:QKN655370 QUJ655363:QUJ655370 REF655363:REF655370 ROB655363:ROB655370 RXX655363:RXX655370 SHT655363:SHT655370 SRP655363:SRP655370 TBL655363:TBL655370 TLH655363:TLH655370 TVD655363:TVD655370 UEZ655363:UEZ655370 UOV655363:UOV655370 UYR655363:UYR655370 VIN655363:VIN655370 VSJ655363:VSJ655370 WCF655363:WCF655370 WMB655363:WMB655370 WVX655363:WVX655370 P720899:P720906 JL720899:JL720906 TH720899:TH720906 ADD720899:ADD720906 AMZ720899:AMZ720906 AWV720899:AWV720906 BGR720899:BGR720906 BQN720899:BQN720906 CAJ720899:CAJ720906 CKF720899:CKF720906 CUB720899:CUB720906 DDX720899:DDX720906 DNT720899:DNT720906 DXP720899:DXP720906 EHL720899:EHL720906 ERH720899:ERH720906 FBD720899:FBD720906 FKZ720899:FKZ720906 FUV720899:FUV720906 GER720899:GER720906 GON720899:GON720906 GYJ720899:GYJ720906 HIF720899:HIF720906 HSB720899:HSB720906 IBX720899:IBX720906 ILT720899:ILT720906 IVP720899:IVP720906 JFL720899:JFL720906 JPH720899:JPH720906 JZD720899:JZD720906 KIZ720899:KIZ720906 KSV720899:KSV720906 LCR720899:LCR720906 LMN720899:LMN720906 LWJ720899:LWJ720906 MGF720899:MGF720906 MQB720899:MQB720906 MZX720899:MZX720906 NJT720899:NJT720906 NTP720899:NTP720906 ODL720899:ODL720906 ONH720899:ONH720906 OXD720899:OXD720906 PGZ720899:PGZ720906 PQV720899:PQV720906 QAR720899:QAR720906 QKN720899:QKN720906 QUJ720899:QUJ720906 REF720899:REF720906 ROB720899:ROB720906 RXX720899:RXX720906 SHT720899:SHT720906 SRP720899:SRP720906 TBL720899:TBL720906 TLH720899:TLH720906 TVD720899:TVD720906 UEZ720899:UEZ720906 UOV720899:UOV720906 UYR720899:UYR720906 VIN720899:VIN720906 VSJ720899:VSJ720906 WCF720899:WCF720906 WMB720899:WMB720906 WVX720899:WVX720906 P786435:P786442 JL786435:JL786442 TH786435:TH786442 ADD786435:ADD786442 AMZ786435:AMZ786442 AWV786435:AWV786442 BGR786435:BGR786442 BQN786435:BQN786442 CAJ786435:CAJ786442 CKF786435:CKF786442 CUB786435:CUB786442 DDX786435:DDX786442 DNT786435:DNT786442 DXP786435:DXP786442 EHL786435:EHL786442 ERH786435:ERH786442 FBD786435:FBD786442 FKZ786435:FKZ786442 FUV786435:FUV786442 GER786435:GER786442 GON786435:GON786442 GYJ786435:GYJ786442 HIF786435:HIF786442 HSB786435:HSB786442 IBX786435:IBX786442 ILT786435:ILT786442 IVP786435:IVP786442 JFL786435:JFL786442 JPH786435:JPH786442 JZD786435:JZD786442 KIZ786435:KIZ786442 KSV786435:KSV786442 LCR786435:LCR786442 LMN786435:LMN786442 LWJ786435:LWJ786442 MGF786435:MGF786442 MQB786435:MQB786442 MZX786435:MZX786442 NJT786435:NJT786442 NTP786435:NTP786442 ODL786435:ODL786442 ONH786435:ONH786442 OXD786435:OXD786442 PGZ786435:PGZ786442 PQV786435:PQV786442 QAR786435:QAR786442 QKN786435:QKN786442 QUJ786435:QUJ786442 REF786435:REF786442 ROB786435:ROB786442 RXX786435:RXX786442 SHT786435:SHT786442 SRP786435:SRP786442 TBL786435:TBL786442 TLH786435:TLH786442 TVD786435:TVD786442 UEZ786435:UEZ786442 UOV786435:UOV786442 UYR786435:UYR786442 VIN786435:VIN786442 VSJ786435:VSJ786442 WCF786435:WCF786442 WMB786435:WMB786442 WVX786435:WVX786442 P851971:P851978 JL851971:JL851978 TH851971:TH851978 ADD851971:ADD851978 AMZ851971:AMZ851978 AWV851971:AWV851978 BGR851971:BGR851978 BQN851971:BQN851978 CAJ851971:CAJ851978 CKF851971:CKF851978 CUB851971:CUB851978 DDX851971:DDX851978 DNT851971:DNT851978 DXP851971:DXP851978 EHL851971:EHL851978 ERH851971:ERH851978 FBD851971:FBD851978 FKZ851971:FKZ851978 FUV851971:FUV851978 GER851971:GER851978 GON851971:GON851978 GYJ851971:GYJ851978 HIF851971:HIF851978 HSB851971:HSB851978 IBX851971:IBX851978 ILT851971:ILT851978 IVP851971:IVP851978 JFL851971:JFL851978 JPH851971:JPH851978 JZD851971:JZD851978 KIZ851971:KIZ851978 KSV851971:KSV851978 LCR851971:LCR851978 LMN851971:LMN851978 LWJ851971:LWJ851978 MGF851971:MGF851978 MQB851971:MQB851978 MZX851971:MZX851978 NJT851971:NJT851978 NTP851971:NTP851978 ODL851971:ODL851978 ONH851971:ONH851978 OXD851971:OXD851978 PGZ851971:PGZ851978 PQV851971:PQV851978 QAR851971:QAR851978 QKN851971:QKN851978 QUJ851971:QUJ851978 REF851971:REF851978 ROB851971:ROB851978 RXX851971:RXX851978 SHT851971:SHT851978 SRP851971:SRP851978 TBL851971:TBL851978 TLH851971:TLH851978 TVD851971:TVD851978 UEZ851971:UEZ851978 UOV851971:UOV851978 UYR851971:UYR851978 VIN851971:VIN851978 VSJ851971:VSJ851978 WCF851971:WCF851978 WMB851971:WMB851978 WVX851971:WVX851978 P917507:P917514 JL917507:JL917514 TH917507:TH917514 ADD917507:ADD917514 AMZ917507:AMZ917514 AWV917507:AWV917514 BGR917507:BGR917514 BQN917507:BQN917514 CAJ917507:CAJ917514 CKF917507:CKF917514 CUB917507:CUB917514 DDX917507:DDX917514 DNT917507:DNT917514 DXP917507:DXP917514 EHL917507:EHL917514 ERH917507:ERH917514 FBD917507:FBD917514 FKZ917507:FKZ917514 FUV917507:FUV917514 GER917507:GER917514 GON917507:GON917514 GYJ917507:GYJ917514 HIF917507:HIF917514 HSB917507:HSB917514 IBX917507:IBX917514 ILT917507:ILT917514 IVP917507:IVP917514 JFL917507:JFL917514 JPH917507:JPH917514 JZD917507:JZD917514 KIZ917507:KIZ917514 KSV917507:KSV917514 LCR917507:LCR917514 LMN917507:LMN917514 LWJ917507:LWJ917514 MGF917507:MGF917514 MQB917507:MQB917514 MZX917507:MZX917514 NJT917507:NJT917514 NTP917507:NTP917514 ODL917507:ODL917514 ONH917507:ONH917514 OXD917507:OXD917514 PGZ917507:PGZ917514 PQV917507:PQV917514 QAR917507:QAR917514 QKN917507:QKN917514 QUJ917507:QUJ917514 REF917507:REF917514 ROB917507:ROB917514 RXX917507:RXX917514 SHT917507:SHT917514 SRP917507:SRP917514 TBL917507:TBL917514 TLH917507:TLH917514 TVD917507:TVD917514 UEZ917507:UEZ917514 UOV917507:UOV917514 UYR917507:UYR917514 VIN917507:VIN917514 VSJ917507:VSJ917514 WCF917507:WCF917514 WMB917507:WMB917514 WVX917507:WVX917514 P983043:P983050 JL983043:JL983050 TH983043:TH983050 ADD983043:ADD983050 AMZ983043:AMZ983050 AWV983043:AWV983050 BGR983043:BGR983050 BQN983043:BQN983050 CAJ983043:CAJ983050 CKF983043:CKF983050 CUB983043:CUB983050 DDX983043:DDX983050 DNT983043:DNT983050 DXP983043:DXP983050 EHL983043:EHL983050 ERH983043:ERH983050 FBD983043:FBD983050 FKZ983043:FKZ983050 FUV983043:FUV983050 GER983043:GER983050 GON983043:GON983050 GYJ983043:GYJ983050 HIF983043:HIF983050 HSB983043:HSB983050 IBX983043:IBX983050 ILT983043:ILT983050 IVP983043:IVP983050 JFL983043:JFL983050 JPH983043:JPH983050 JZD983043:JZD983050 KIZ983043:KIZ983050 KSV983043:KSV983050 LCR983043:LCR983050 LMN983043:LMN983050 LWJ983043:LWJ983050 MGF983043:MGF983050 MQB983043:MQB983050 MZX983043:MZX983050 NJT983043:NJT983050 NTP983043:NTP983050 ODL983043:ODL983050 ONH983043:ONH983050 OXD983043:OXD983050 PGZ983043:PGZ983050 PQV983043:PQV983050 QAR983043:QAR983050 QKN983043:QKN983050 QUJ983043:QUJ983050 REF983043:REF983050 ROB983043:ROB983050 RXX983043:RXX983050 SHT983043:SHT983050 SRP983043:SRP983050 TBL983043:TBL983050 TLH983043:TLH983050 TVD983043:TVD983050 UEZ983043:UEZ983050 UOV983043:UOV983050 UYR983043:UYR983050 VIN983043:VIN983050 VSJ983043:VSJ983050 WCF983043:WCF983050 WMB983043:WMB983050 WVX983043:WVX983050</xm:sqref>
        </x14:dataValidation>
        <x14:dataValidation type="list" allowBlank="1" showInputMessage="1">
          <x14:formula1>
            <xm:f>[2]ValueList_Helper!#REF!</xm:f>
          </x14:formula1>
          <xm:sqref>AM3:AM10 KI3:KI10 UE3:UE10 AEA3:AEA10 ANW3:ANW10 AXS3:AXS10 BHO3:BHO10 BRK3:BRK10 CBG3:CBG10 CLC3:CLC10 CUY3:CUY10 DEU3:DEU10 DOQ3:DOQ10 DYM3:DYM10 EII3:EII10 ESE3:ESE10 FCA3:FCA10 FLW3:FLW10 FVS3:FVS10 GFO3:GFO10 GPK3:GPK10 GZG3:GZG10 HJC3:HJC10 HSY3:HSY10 ICU3:ICU10 IMQ3:IMQ10 IWM3:IWM10 JGI3:JGI10 JQE3:JQE10 KAA3:KAA10 KJW3:KJW10 KTS3:KTS10 LDO3:LDO10 LNK3:LNK10 LXG3:LXG10 MHC3:MHC10 MQY3:MQY10 NAU3:NAU10 NKQ3:NKQ10 NUM3:NUM10 OEI3:OEI10 OOE3:OOE10 OYA3:OYA10 PHW3:PHW10 PRS3:PRS10 QBO3:QBO10 QLK3:QLK10 QVG3:QVG10 RFC3:RFC10 ROY3:ROY10 RYU3:RYU10 SIQ3:SIQ10 SSM3:SSM10 TCI3:TCI10 TME3:TME10 TWA3:TWA10 UFW3:UFW10 UPS3:UPS10 UZO3:UZO10 VJK3:VJK10 VTG3:VTG10 WDC3:WDC10 WMY3:WMY10 WWU3:WWU10 AM65539:AM65546 KI65539:KI65546 UE65539:UE65546 AEA65539:AEA65546 ANW65539:ANW65546 AXS65539:AXS65546 BHO65539:BHO65546 BRK65539:BRK65546 CBG65539:CBG65546 CLC65539:CLC65546 CUY65539:CUY65546 DEU65539:DEU65546 DOQ65539:DOQ65546 DYM65539:DYM65546 EII65539:EII65546 ESE65539:ESE65546 FCA65539:FCA65546 FLW65539:FLW65546 FVS65539:FVS65546 GFO65539:GFO65546 GPK65539:GPK65546 GZG65539:GZG65546 HJC65539:HJC65546 HSY65539:HSY65546 ICU65539:ICU65546 IMQ65539:IMQ65546 IWM65539:IWM65546 JGI65539:JGI65546 JQE65539:JQE65546 KAA65539:KAA65546 KJW65539:KJW65546 KTS65539:KTS65546 LDO65539:LDO65546 LNK65539:LNK65546 LXG65539:LXG65546 MHC65539:MHC65546 MQY65539:MQY65546 NAU65539:NAU65546 NKQ65539:NKQ65546 NUM65539:NUM65546 OEI65539:OEI65546 OOE65539:OOE65546 OYA65539:OYA65546 PHW65539:PHW65546 PRS65539:PRS65546 QBO65539:QBO65546 QLK65539:QLK65546 QVG65539:QVG65546 RFC65539:RFC65546 ROY65539:ROY65546 RYU65539:RYU65546 SIQ65539:SIQ65546 SSM65539:SSM65546 TCI65539:TCI65546 TME65539:TME65546 TWA65539:TWA65546 UFW65539:UFW65546 UPS65539:UPS65546 UZO65539:UZO65546 VJK65539:VJK65546 VTG65539:VTG65546 WDC65539:WDC65546 WMY65539:WMY65546 WWU65539:WWU65546 AM131075:AM131082 KI131075:KI131082 UE131075:UE131082 AEA131075:AEA131082 ANW131075:ANW131082 AXS131075:AXS131082 BHO131075:BHO131082 BRK131075:BRK131082 CBG131075:CBG131082 CLC131075:CLC131082 CUY131075:CUY131082 DEU131075:DEU131082 DOQ131075:DOQ131082 DYM131075:DYM131082 EII131075:EII131082 ESE131075:ESE131082 FCA131075:FCA131082 FLW131075:FLW131082 FVS131075:FVS131082 GFO131075:GFO131082 GPK131075:GPK131082 GZG131075:GZG131082 HJC131075:HJC131082 HSY131075:HSY131082 ICU131075:ICU131082 IMQ131075:IMQ131082 IWM131075:IWM131082 JGI131075:JGI131082 JQE131075:JQE131082 KAA131075:KAA131082 KJW131075:KJW131082 KTS131075:KTS131082 LDO131075:LDO131082 LNK131075:LNK131082 LXG131075:LXG131082 MHC131075:MHC131082 MQY131075:MQY131082 NAU131075:NAU131082 NKQ131075:NKQ131082 NUM131075:NUM131082 OEI131075:OEI131082 OOE131075:OOE131082 OYA131075:OYA131082 PHW131075:PHW131082 PRS131075:PRS131082 QBO131075:QBO131082 QLK131075:QLK131082 QVG131075:QVG131082 RFC131075:RFC131082 ROY131075:ROY131082 RYU131075:RYU131082 SIQ131075:SIQ131082 SSM131075:SSM131082 TCI131075:TCI131082 TME131075:TME131082 TWA131075:TWA131082 UFW131075:UFW131082 UPS131075:UPS131082 UZO131075:UZO131082 VJK131075:VJK131082 VTG131075:VTG131082 WDC131075:WDC131082 WMY131075:WMY131082 WWU131075:WWU131082 AM196611:AM196618 KI196611:KI196618 UE196611:UE196618 AEA196611:AEA196618 ANW196611:ANW196618 AXS196611:AXS196618 BHO196611:BHO196618 BRK196611:BRK196618 CBG196611:CBG196618 CLC196611:CLC196618 CUY196611:CUY196618 DEU196611:DEU196618 DOQ196611:DOQ196618 DYM196611:DYM196618 EII196611:EII196618 ESE196611:ESE196618 FCA196611:FCA196618 FLW196611:FLW196618 FVS196611:FVS196618 GFO196611:GFO196618 GPK196611:GPK196618 GZG196611:GZG196618 HJC196611:HJC196618 HSY196611:HSY196618 ICU196611:ICU196618 IMQ196611:IMQ196618 IWM196611:IWM196618 JGI196611:JGI196618 JQE196611:JQE196618 KAA196611:KAA196618 KJW196611:KJW196618 KTS196611:KTS196618 LDO196611:LDO196618 LNK196611:LNK196618 LXG196611:LXG196618 MHC196611:MHC196618 MQY196611:MQY196618 NAU196611:NAU196618 NKQ196611:NKQ196618 NUM196611:NUM196618 OEI196611:OEI196618 OOE196611:OOE196618 OYA196611:OYA196618 PHW196611:PHW196618 PRS196611:PRS196618 QBO196611:QBO196618 QLK196611:QLK196618 QVG196611:QVG196618 RFC196611:RFC196618 ROY196611:ROY196618 RYU196611:RYU196618 SIQ196611:SIQ196618 SSM196611:SSM196618 TCI196611:TCI196618 TME196611:TME196618 TWA196611:TWA196618 UFW196611:UFW196618 UPS196611:UPS196618 UZO196611:UZO196618 VJK196611:VJK196618 VTG196611:VTG196618 WDC196611:WDC196618 WMY196611:WMY196618 WWU196611:WWU196618 AM262147:AM262154 KI262147:KI262154 UE262147:UE262154 AEA262147:AEA262154 ANW262147:ANW262154 AXS262147:AXS262154 BHO262147:BHO262154 BRK262147:BRK262154 CBG262147:CBG262154 CLC262147:CLC262154 CUY262147:CUY262154 DEU262147:DEU262154 DOQ262147:DOQ262154 DYM262147:DYM262154 EII262147:EII262154 ESE262147:ESE262154 FCA262147:FCA262154 FLW262147:FLW262154 FVS262147:FVS262154 GFO262147:GFO262154 GPK262147:GPK262154 GZG262147:GZG262154 HJC262147:HJC262154 HSY262147:HSY262154 ICU262147:ICU262154 IMQ262147:IMQ262154 IWM262147:IWM262154 JGI262147:JGI262154 JQE262147:JQE262154 KAA262147:KAA262154 KJW262147:KJW262154 KTS262147:KTS262154 LDO262147:LDO262154 LNK262147:LNK262154 LXG262147:LXG262154 MHC262147:MHC262154 MQY262147:MQY262154 NAU262147:NAU262154 NKQ262147:NKQ262154 NUM262147:NUM262154 OEI262147:OEI262154 OOE262147:OOE262154 OYA262147:OYA262154 PHW262147:PHW262154 PRS262147:PRS262154 QBO262147:QBO262154 QLK262147:QLK262154 QVG262147:QVG262154 RFC262147:RFC262154 ROY262147:ROY262154 RYU262147:RYU262154 SIQ262147:SIQ262154 SSM262147:SSM262154 TCI262147:TCI262154 TME262147:TME262154 TWA262147:TWA262154 UFW262147:UFW262154 UPS262147:UPS262154 UZO262147:UZO262154 VJK262147:VJK262154 VTG262147:VTG262154 WDC262147:WDC262154 WMY262147:WMY262154 WWU262147:WWU262154 AM327683:AM327690 KI327683:KI327690 UE327683:UE327690 AEA327683:AEA327690 ANW327683:ANW327690 AXS327683:AXS327690 BHO327683:BHO327690 BRK327683:BRK327690 CBG327683:CBG327690 CLC327683:CLC327690 CUY327683:CUY327690 DEU327683:DEU327690 DOQ327683:DOQ327690 DYM327683:DYM327690 EII327683:EII327690 ESE327683:ESE327690 FCA327683:FCA327690 FLW327683:FLW327690 FVS327683:FVS327690 GFO327683:GFO327690 GPK327683:GPK327690 GZG327683:GZG327690 HJC327683:HJC327690 HSY327683:HSY327690 ICU327683:ICU327690 IMQ327683:IMQ327690 IWM327683:IWM327690 JGI327683:JGI327690 JQE327683:JQE327690 KAA327683:KAA327690 KJW327683:KJW327690 KTS327683:KTS327690 LDO327683:LDO327690 LNK327683:LNK327690 LXG327683:LXG327690 MHC327683:MHC327690 MQY327683:MQY327690 NAU327683:NAU327690 NKQ327683:NKQ327690 NUM327683:NUM327690 OEI327683:OEI327690 OOE327683:OOE327690 OYA327683:OYA327690 PHW327683:PHW327690 PRS327683:PRS327690 QBO327683:QBO327690 QLK327683:QLK327690 QVG327683:QVG327690 RFC327683:RFC327690 ROY327683:ROY327690 RYU327683:RYU327690 SIQ327683:SIQ327690 SSM327683:SSM327690 TCI327683:TCI327690 TME327683:TME327690 TWA327683:TWA327690 UFW327683:UFW327690 UPS327683:UPS327690 UZO327683:UZO327690 VJK327683:VJK327690 VTG327683:VTG327690 WDC327683:WDC327690 WMY327683:WMY327690 WWU327683:WWU327690 AM393219:AM393226 KI393219:KI393226 UE393219:UE393226 AEA393219:AEA393226 ANW393219:ANW393226 AXS393219:AXS393226 BHO393219:BHO393226 BRK393219:BRK393226 CBG393219:CBG393226 CLC393219:CLC393226 CUY393219:CUY393226 DEU393219:DEU393226 DOQ393219:DOQ393226 DYM393219:DYM393226 EII393219:EII393226 ESE393219:ESE393226 FCA393219:FCA393226 FLW393219:FLW393226 FVS393219:FVS393226 GFO393219:GFO393226 GPK393219:GPK393226 GZG393219:GZG393226 HJC393219:HJC393226 HSY393219:HSY393226 ICU393219:ICU393226 IMQ393219:IMQ393226 IWM393219:IWM393226 JGI393219:JGI393226 JQE393219:JQE393226 KAA393219:KAA393226 KJW393219:KJW393226 KTS393219:KTS393226 LDO393219:LDO393226 LNK393219:LNK393226 LXG393219:LXG393226 MHC393219:MHC393226 MQY393219:MQY393226 NAU393219:NAU393226 NKQ393219:NKQ393226 NUM393219:NUM393226 OEI393219:OEI393226 OOE393219:OOE393226 OYA393219:OYA393226 PHW393219:PHW393226 PRS393219:PRS393226 QBO393219:QBO393226 QLK393219:QLK393226 QVG393219:QVG393226 RFC393219:RFC393226 ROY393219:ROY393226 RYU393219:RYU393226 SIQ393219:SIQ393226 SSM393219:SSM393226 TCI393219:TCI393226 TME393219:TME393226 TWA393219:TWA393226 UFW393219:UFW393226 UPS393219:UPS393226 UZO393219:UZO393226 VJK393219:VJK393226 VTG393219:VTG393226 WDC393219:WDC393226 WMY393219:WMY393226 WWU393219:WWU393226 AM458755:AM458762 KI458755:KI458762 UE458755:UE458762 AEA458755:AEA458762 ANW458755:ANW458762 AXS458755:AXS458762 BHO458755:BHO458762 BRK458755:BRK458762 CBG458755:CBG458762 CLC458755:CLC458762 CUY458755:CUY458762 DEU458755:DEU458762 DOQ458755:DOQ458762 DYM458755:DYM458762 EII458755:EII458762 ESE458755:ESE458762 FCA458755:FCA458762 FLW458755:FLW458762 FVS458755:FVS458762 GFO458755:GFO458762 GPK458755:GPK458762 GZG458755:GZG458762 HJC458755:HJC458762 HSY458755:HSY458762 ICU458755:ICU458762 IMQ458755:IMQ458762 IWM458755:IWM458762 JGI458755:JGI458762 JQE458755:JQE458762 KAA458755:KAA458762 KJW458755:KJW458762 KTS458755:KTS458762 LDO458755:LDO458762 LNK458755:LNK458762 LXG458755:LXG458762 MHC458755:MHC458762 MQY458755:MQY458762 NAU458755:NAU458762 NKQ458755:NKQ458762 NUM458755:NUM458762 OEI458755:OEI458762 OOE458755:OOE458762 OYA458755:OYA458762 PHW458755:PHW458762 PRS458755:PRS458762 QBO458755:QBO458762 QLK458755:QLK458762 QVG458755:QVG458762 RFC458755:RFC458762 ROY458755:ROY458762 RYU458755:RYU458762 SIQ458755:SIQ458762 SSM458755:SSM458762 TCI458755:TCI458762 TME458755:TME458762 TWA458755:TWA458762 UFW458755:UFW458762 UPS458755:UPS458762 UZO458755:UZO458762 VJK458755:VJK458762 VTG458755:VTG458762 WDC458755:WDC458762 WMY458755:WMY458762 WWU458755:WWU458762 AM524291:AM524298 KI524291:KI524298 UE524291:UE524298 AEA524291:AEA524298 ANW524291:ANW524298 AXS524291:AXS524298 BHO524291:BHO524298 BRK524291:BRK524298 CBG524291:CBG524298 CLC524291:CLC524298 CUY524291:CUY524298 DEU524291:DEU524298 DOQ524291:DOQ524298 DYM524291:DYM524298 EII524291:EII524298 ESE524291:ESE524298 FCA524291:FCA524298 FLW524291:FLW524298 FVS524291:FVS524298 GFO524291:GFO524298 GPK524291:GPK524298 GZG524291:GZG524298 HJC524291:HJC524298 HSY524291:HSY524298 ICU524291:ICU524298 IMQ524291:IMQ524298 IWM524291:IWM524298 JGI524291:JGI524298 JQE524291:JQE524298 KAA524291:KAA524298 KJW524291:KJW524298 KTS524291:KTS524298 LDO524291:LDO524298 LNK524291:LNK524298 LXG524291:LXG524298 MHC524291:MHC524298 MQY524291:MQY524298 NAU524291:NAU524298 NKQ524291:NKQ524298 NUM524291:NUM524298 OEI524291:OEI524298 OOE524291:OOE524298 OYA524291:OYA524298 PHW524291:PHW524298 PRS524291:PRS524298 QBO524291:QBO524298 QLK524291:QLK524298 QVG524291:QVG524298 RFC524291:RFC524298 ROY524291:ROY524298 RYU524291:RYU524298 SIQ524291:SIQ524298 SSM524291:SSM524298 TCI524291:TCI524298 TME524291:TME524298 TWA524291:TWA524298 UFW524291:UFW524298 UPS524291:UPS524298 UZO524291:UZO524298 VJK524291:VJK524298 VTG524291:VTG524298 WDC524291:WDC524298 WMY524291:WMY524298 WWU524291:WWU524298 AM589827:AM589834 KI589827:KI589834 UE589827:UE589834 AEA589827:AEA589834 ANW589827:ANW589834 AXS589827:AXS589834 BHO589827:BHO589834 BRK589827:BRK589834 CBG589827:CBG589834 CLC589827:CLC589834 CUY589827:CUY589834 DEU589827:DEU589834 DOQ589827:DOQ589834 DYM589827:DYM589834 EII589827:EII589834 ESE589827:ESE589834 FCA589827:FCA589834 FLW589827:FLW589834 FVS589827:FVS589834 GFO589827:GFO589834 GPK589827:GPK589834 GZG589827:GZG589834 HJC589827:HJC589834 HSY589827:HSY589834 ICU589827:ICU589834 IMQ589827:IMQ589834 IWM589827:IWM589834 JGI589827:JGI589834 JQE589827:JQE589834 KAA589827:KAA589834 KJW589827:KJW589834 KTS589827:KTS589834 LDO589827:LDO589834 LNK589827:LNK589834 LXG589827:LXG589834 MHC589827:MHC589834 MQY589827:MQY589834 NAU589827:NAU589834 NKQ589827:NKQ589834 NUM589827:NUM589834 OEI589827:OEI589834 OOE589827:OOE589834 OYA589827:OYA589834 PHW589827:PHW589834 PRS589827:PRS589834 QBO589827:QBO589834 QLK589827:QLK589834 QVG589827:QVG589834 RFC589827:RFC589834 ROY589827:ROY589834 RYU589827:RYU589834 SIQ589827:SIQ589834 SSM589827:SSM589834 TCI589827:TCI589834 TME589827:TME589834 TWA589827:TWA589834 UFW589827:UFW589834 UPS589827:UPS589834 UZO589827:UZO589834 VJK589827:VJK589834 VTG589827:VTG589834 WDC589827:WDC589834 WMY589827:WMY589834 WWU589827:WWU589834 AM655363:AM655370 KI655363:KI655370 UE655363:UE655370 AEA655363:AEA655370 ANW655363:ANW655370 AXS655363:AXS655370 BHO655363:BHO655370 BRK655363:BRK655370 CBG655363:CBG655370 CLC655363:CLC655370 CUY655363:CUY655370 DEU655363:DEU655370 DOQ655363:DOQ655370 DYM655363:DYM655370 EII655363:EII655370 ESE655363:ESE655370 FCA655363:FCA655370 FLW655363:FLW655370 FVS655363:FVS655370 GFO655363:GFO655370 GPK655363:GPK655370 GZG655363:GZG655370 HJC655363:HJC655370 HSY655363:HSY655370 ICU655363:ICU655370 IMQ655363:IMQ655370 IWM655363:IWM655370 JGI655363:JGI655370 JQE655363:JQE655370 KAA655363:KAA655370 KJW655363:KJW655370 KTS655363:KTS655370 LDO655363:LDO655370 LNK655363:LNK655370 LXG655363:LXG655370 MHC655363:MHC655370 MQY655363:MQY655370 NAU655363:NAU655370 NKQ655363:NKQ655370 NUM655363:NUM655370 OEI655363:OEI655370 OOE655363:OOE655370 OYA655363:OYA655370 PHW655363:PHW655370 PRS655363:PRS655370 QBO655363:QBO655370 QLK655363:QLK655370 QVG655363:QVG655370 RFC655363:RFC655370 ROY655363:ROY655370 RYU655363:RYU655370 SIQ655363:SIQ655370 SSM655363:SSM655370 TCI655363:TCI655370 TME655363:TME655370 TWA655363:TWA655370 UFW655363:UFW655370 UPS655363:UPS655370 UZO655363:UZO655370 VJK655363:VJK655370 VTG655363:VTG655370 WDC655363:WDC655370 WMY655363:WMY655370 WWU655363:WWU655370 AM720899:AM720906 KI720899:KI720906 UE720899:UE720906 AEA720899:AEA720906 ANW720899:ANW720906 AXS720899:AXS720906 BHO720899:BHO720906 BRK720899:BRK720906 CBG720899:CBG720906 CLC720899:CLC720906 CUY720899:CUY720906 DEU720899:DEU720906 DOQ720899:DOQ720906 DYM720899:DYM720906 EII720899:EII720906 ESE720899:ESE720906 FCA720899:FCA720906 FLW720899:FLW720906 FVS720899:FVS720906 GFO720899:GFO720906 GPK720899:GPK720906 GZG720899:GZG720906 HJC720899:HJC720906 HSY720899:HSY720906 ICU720899:ICU720906 IMQ720899:IMQ720906 IWM720899:IWM720906 JGI720899:JGI720906 JQE720899:JQE720906 KAA720899:KAA720906 KJW720899:KJW720906 KTS720899:KTS720906 LDO720899:LDO720906 LNK720899:LNK720906 LXG720899:LXG720906 MHC720899:MHC720906 MQY720899:MQY720906 NAU720899:NAU720906 NKQ720899:NKQ720906 NUM720899:NUM720906 OEI720899:OEI720906 OOE720899:OOE720906 OYA720899:OYA720906 PHW720899:PHW720906 PRS720899:PRS720906 QBO720899:QBO720906 QLK720899:QLK720906 QVG720899:QVG720906 RFC720899:RFC720906 ROY720899:ROY720906 RYU720899:RYU720906 SIQ720899:SIQ720906 SSM720899:SSM720906 TCI720899:TCI720906 TME720899:TME720906 TWA720899:TWA720906 UFW720899:UFW720906 UPS720899:UPS720906 UZO720899:UZO720906 VJK720899:VJK720906 VTG720899:VTG720906 WDC720899:WDC720906 WMY720899:WMY720906 WWU720899:WWU720906 AM786435:AM786442 KI786435:KI786442 UE786435:UE786442 AEA786435:AEA786442 ANW786435:ANW786442 AXS786435:AXS786442 BHO786435:BHO786442 BRK786435:BRK786442 CBG786435:CBG786442 CLC786435:CLC786442 CUY786435:CUY786442 DEU786435:DEU786442 DOQ786435:DOQ786442 DYM786435:DYM786442 EII786435:EII786442 ESE786435:ESE786442 FCA786435:FCA786442 FLW786435:FLW786442 FVS786435:FVS786442 GFO786435:GFO786442 GPK786435:GPK786442 GZG786435:GZG786442 HJC786435:HJC786442 HSY786435:HSY786442 ICU786435:ICU786442 IMQ786435:IMQ786442 IWM786435:IWM786442 JGI786435:JGI786442 JQE786435:JQE786442 KAA786435:KAA786442 KJW786435:KJW786442 KTS786435:KTS786442 LDO786435:LDO786442 LNK786435:LNK786442 LXG786435:LXG786442 MHC786435:MHC786442 MQY786435:MQY786442 NAU786435:NAU786442 NKQ786435:NKQ786442 NUM786435:NUM786442 OEI786435:OEI786442 OOE786435:OOE786442 OYA786435:OYA786442 PHW786435:PHW786442 PRS786435:PRS786442 QBO786435:QBO786442 QLK786435:QLK786442 QVG786435:QVG786442 RFC786435:RFC786442 ROY786435:ROY786442 RYU786435:RYU786442 SIQ786435:SIQ786442 SSM786435:SSM786442 TCI786435:TCI786442 TME786435:TME786442 TWA786435:TWA786442 UFW786435:UFW786442 UPS786435:UPS786442 UZO786435:UZO786442 VJK786435:VJK786442 VTG786435:VTG786442 WDC786435:WDC786442 WMY786435:WMY786442 WWU786435:WWU786442 AM851971:AM851978 KI851971:KI851978 UE851971:UE851978 AEA851971:AEA851978 ANW851971:ANW851978 AXS851971:AXS851978 BHO851971:BHO851978 BRK851971:BRK851978 CBG851971:CBG851978 CLC851971:CLC851978 CUY851971:CUY851978 DEU851971:DEU851978 DOQ851971:DOQ851978 DYM851971:DYM851978 EII851971:EII851978 ESE851971:ESE851978 FCA851971:FCA851978 FLW851971:FLW851978 FVS851971:FVS851978 GFO851971:GFO851978 GPK851971:GPK851978 GZG851971:GZG851978 HJC851971:HJC851978 HSY851971:HSY851978 ICU851971:ICU851978 IMQ851971:IMQ851978 IWM851971:IWM851978 JGI851971:JGI851978 JQE851971:JQE851978 KAA851971:KAA851978 KJW851971:KJW851978 KTS851971:KTS851978 LDO851971:LDO851978 LNK851971:LNK851978 LXG851971:LXG851978 MHC851971:MHC851978 MQY851971:MQY851978 NAU851971:NAU851978 NKQ851971:NKQ851978 NUM851971:NUM851978 OEI851971:OEI851978 OOE851971:OOE851978 OYA851971:OYA851978 PHW851971:PHW851978 PRS851971:PRS851978 QBO851971:QBO851978 QLK851971:QLK851978 QVG851971:QVG851978 RFC851971:RFC851978 ROY851971:ROY851978 RYU851971:RYU851978 SIQ851971:SIQ851978 SSM851971:SSM851978 TCI851971:TCI851978 TME851971:TME851978 TWA851971:TWA851978 UFW851971:UFW851978 UPS851971:UPS851978 UZO851971:UZO851978 VJK851971:VJK851978 VTG851971:VTG851978 WDC851971:WDC851978 WMY851971:WMY851978 WWU851971:WWU851978 AM917507:AM917514 KI917507:KI917514 UE917507:UE917514 AEA917507:AEA917514 ANW917507:ANW917514 AXS917507:AXS917514 BHO917507:BHO917514 BRK917507:BRK917514 CBG917507:CBG917514 CLC917507:CLC917514 CUY917507:CUY917514 DEU917507:DEU917514 DOQ917507:DOQ917514 DYM917507:DYM917514 EII917507:EII917514 ESE917507:ESE917514 FCA917507:FCA917514 FLW917507:FLW917514 FVS917507:FVS917514 GFO917507:GFO917514 GPK917507:GPK917514 GZG917507:GZG917514 HJC917507:HJC917514 HSY917507:HSY917514 ICU917507:ICU917514 IMQ917507:IMQ917514 IWM917507:IWM917514 JGI917507:JGI917514 JQE917507:JQE917514 KAA917507:KAA917514 KJW917507:KJW917514 KTS917507:KTS917514 LDO917507:LDO917514 LNK917507:LNK917514 LXG917507:LXG917514 MHC917507:MHC917514 MQY917507:MQY917514 NAU917507:NAU917514 NKQ917507:NKQ917514 NUM917507:NUM917514 OEI917507:OEI917514 OOE917507:OOE917514 OYA917507:OYA917514 PHW917507:PHW917514 PRS917507:PRS917514 QBO917507:QBO917514 QLK917507:QLK917514 QVG917507:QVG917514 RFC917507:RFC917514 ROY917507:ROY917514 RYU917507:RYU917514 SIQ917507:SIQ917514 SSM917507:SSM917514 TCI917507:TCI917514 TME917507:TME917514 TWA917507:TWA917514 UFW917507:UFW917514 UPS917507:UPS917514 UZO917507:UZO917514 VJK917507:VJK917514 VTG917507:VTG917514 WDC917507:WDC917514 WMY917507:WMY917514 WWU917507:WWU917514 AM983043:AM983050 KI983043:KI983050 UE983043:UE983050 AEA983043:AEA983050 ANW983043:ANW983050 AXS983043:AXS983050 BHO983043:BHO983050 BRK983043:BRK983050 CBG983043:CBG983050 CLC983043:CLC983050 CUY983043:CUY983050 DEU983043:DEU983050 DOQ983043:DOQ983050 DYM983043:DYM983050 EII983043:EII983050 ESE983043:ESE983050 FCA983043:FCA983050 FLW983043:FLW983050 FVS983043:FVS983050 GFO983043:GFO983050 GPK983043:GPK983050 GZG983043:GZG983050 HJC983043:HJC983050 HSY983043:HSY983050 ICU983043:ICU983050 IMQ983043:IMQ983050 IWM983043:IWM983050 JGI983043:JGI983050 JQE983043:JQE983050 KAA983043:KAA983050 KJW983043:KJW983050 KTS983043:KTS983050 LDO983043:LDO983050 LNK983043:LNK983050 LXG983043:LXG983050 MHC983043:MHC983050 MQY983043:MQY983050 NAU983043:NAU983050 NKQ983043:NKQ983050 NUM983043:NUM983050 OEI983043:OEI983050 OOE983043:OOE983050 OYA983043:OYA983050 PHW983043:PHW983050 PRS983043:PRS983050 QBO983043:QBO983050 QLK983043:QLK983050 QVG983043:QVG983050 RFC983043:RFC983050 ROY983043:ROY983050 RYU983043:RYU983050 SIQ983043:SIQ983050 SSM983043:SSM983050 TCI983043:TCI983050 TME983043:TME983050 TWA983043:TWA983050 UFW983043:UFW983050 UPS983043:UPS983050 UZO983043:UZO983050 VJK983043:VJK983050 VTG983043:VTG983050 WDC983043:WDC983050 WMY983043:WMY983050 WWU983043:WWU983050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NS 2022 đã TH xong</vt:lpstr>
      <vt:lpstr>Chi tiết thu 2022 chưa nhập</vt:lpstr>
      <vt:lpstr>CTMT chưa nhập </vt:lpstr>
      <vt:lpstr>1c 20223</vt:lpstr>
      <vt:lpstr>PT CP</vt:lpstr>
      <vt:lpstr>PT CP2</vt:lpstr>
      <vt:lpstr>Sheet1</vt:lpstr>
      <vt:lpstr>'1c 20223'!Print_Titles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HOA</cp:lastModifiedBy>
  <cp:lastPrinted>2024-05-10T07:11:52Z</cp:lastPrinted>
  <dcterms:created xsi:type="dcterms:W3CDTF">2015-06-17T00:14:21Z</dcterms:created>
  <dcterms:modified xsi:type="dcterms:W3CDTF">2024-05-10T07:18:35Z</dcterms:modified>
</cp:coreProperties>
</file>